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fcf7e2443045b/Documents/MSBA/DS 853/DS Homework/After Mid/"/>
    </mc:Choice>
  </mc:AlternateContent>
  <xr:revisionPtr revIDLastSave="3044" documentId="8_{2BDB36CE-718B-4620-9D83-88B2BD5B0262}" xr6:coauthVersionLast="47" xr6:coauthVersionMax="47" xr10:uidLastSave="{038AFF01-BB32-4CA0-8762-B47457F0048E}"/>
  <bookViews>
    <workbookView xWindow="-110" yWindow="-110" windowWidth="19420" windowHeight="10420" firstSheet="1" activeTab="4" xr2:uid="{ECFDD184-75E6-4ADC-9FAE-9FFF12C756E1}"/>
  </bookViews>
  <sheets>
    <sheet name="my data" sheetId="2" r:id="rId1"/>
    <sheet name="Sheet1" sheetId="3" r:id="rId2"/>
    <sheet name="Sheet3" sheetId="5" r:id="rId3"/>
    <sheet name="forward-testing" sheetId="6" state="hidden" r:id="rId4"/>
    <sheet name="backward-followed" sheetId="7" r:id="rId5"/>
    <sheet name="Hypothesis Test" sheetId="8" r:id="rId6"/>
    <sheet name="Data for prin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" i="7" l="1"/>
  <c r="Z40" i="7"/>
  <c r="Z39" i="7"/>
  <c r="Z38" i="7"/>
  <c r="Z37" i="7"/>
  <c r="Y40" i="7"/>
  <c r="Y38" i="7"/>
  <c r="Y37" i="7"/>
  <c r="Y39" i="7" s="1"/>
  <c r="X40" i="7"/>
  <c r="X38" i="7"/>
  <c r="X37" i="7"/>
  <c r="X39" i="7" s="1"/>
  <c r="W40" i="7"/>
  <c r="W38" i="7"/>
  <c r="W37" i="7"/>
  <c r="W39" i="7" s="1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39" i="7"/>
  <c r="B140" i="7"/>
  <c r="B141" i="7"/>
  <c r="B138" i="7"/>
  <c r="A198" i="7" l="1"/>
  <c r="C198" i="7" s="1"/>
  <c r="B100" i="7"/>
  <c r="B70" i="7"/>
  <c r="C130" i="7" s="1"/>
  <c r="B198" i="7" l="1"/>
  <c r="C200" i="7" s="1"/>
  <c r="C495" i="7" l="1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C503" i="7"/>
  <c r="D503" i="7" s="1"/>
  <c r="C504" i="7"/>
  <c r="D504" i="7" s="1"/>
  <c r="C505" i="7"/>
  <c r="D505" i="7" s="1"/>
  <c r="C506" i="7"/>
  <c r="D506" i="7" s="1"/>
  <c r="C507" i="7"/>
  <c r="D507" i="7" s="1"/>
  <c r="C508" i="7"/>
  <c r="D508" i="7" s="1"/>
  <c r="C509" i="7"/>
  <c r="D509" i="7" s="1"/>
  <c r="C510" i="7"/>
  <c r="D510" i="7" s="1"/>
  <c r="C511" i="7"/>
  <c r="D511" i="7" s="1"/>
  <c r="C512" i="7"/>
  <c r="D512" i="7" s="1"/>
  <c r="C513" i="7"/>
  <c r="D513" i="7" s="1"/>
  <c r="C514" i="7"/>
  <c r="D514" i="7" s="1"/>
  <c r="C515" i="7"/>
  <c r="D515" i="7" s="1"/>
  <c r="C516" i="7"/>
  <c r="D516" i="7" s="1"/>
  <c r="C517" i="7"/>
  <c r="D517" i="7" s="1"/>
  <c r="C518" i="7"/>
  <c r="D518" i="7" s="1"/>
  <c r="C519" i="7"/>
  <c r="D519" i="7" s="1"/>
  <c r="C520" i="7"/>
  <c r="D520" i="7" s="1"/>
  <c r="C521" i="7"/>
  <c r="D521" i="7" s="1"/>
  <c r="C522" i="7"/>
  <c r="D522" i="7" s="1"/>
  <c r="C523" i="7"/>
  <c r="D523" i="7" s="1"/>
  <c r="C524" i="7"/>
  <c r="D524" i="7" s="1"/>
  <c r="C525" i="7"/>
  <c r="D525" i="7" s="1"/>
  <c r="C526" i="7"/>
  <c r="D526" i="7" s="1"/>
  <c r="C527" i="7"/>
  <c r="D527" i="7" s="1"/>
  <c r="C528" i="7"/>
  <c r="D528" i="7" s="1"/>
  <c r="C529" i="7"/>
  <c r="D529" i="7" s="1"/>
  <c r="C530" i="7"/>
  <c r="D530" i="7" s="1"/>
  <c r="C531" i="7"/>
  <c r="D531" i="7" s="1"/>
  <c r="C532" i="7"/>
  <c r="D532" i="7" s="1"/>
  <c r="C533" i="7"/>
  <c r="D533" i="7" s="1"/>
  <c r="C534" i="7"/>
  <c r="D534" i="7" s="1"/>
  <c r="C535" i="7"/>
  <c r="D535" i="7" s="1"/>
  <c r="C536" i="7"/>
  <c r="D536" i="7" s="1"/>
  <c r="C537" i="7"/>
  <c r="D537" i="7" s="1"/>
  <c r="C538" i="7"/>
  <c r="D538" i="7" s="1"/>
  <c r="C539" i="7"/>
  <c r="D539" i="7" s="1"/>
  <c r="C540" i="7"/>
  <c r="D540" i="7" s="1"/>
  <c r="C541" i="7"/>
  <c r="D541" i="7" s="1"/>
  <c r="C542" i="7"/>
  <c r="D542" i="7" s="1"/>
  <c r="C543" i="7"/>
  <c r="D543" i="7" s="1"/>
  <c r="C544" i="7"/>
  <c r="D544" i="7" s="1"/>
  <c r="C545" i="7"/>
  <c r="D545" i="7" s="1"/>
  <c r="C546" i="7"/>
  <c r="D546" i="7" s="1"/>
  <c r="C547" i="7"/>
  <c r="D547" i="7" s="1"/>
  <c r="C548" i="7"/>
  <c r="D548" i="7" s="1"/>
  <c r="C549" i="7"/>
  <c r="D549" i="7" s="1"/>
  <c r="C550" i="7"/>
  <c r="D550" i="7" s="1"/>
  <c r="C551" i="7"/>
  <c r="D551" i="7" s="1"/>
  <c r="C552" i="7"/>
  <c r="D552" i="7" s="1"/>
  <c r="C553" i="7"/>
  <c r="D553" i="7" s="1"/>
  <c r="C494" i="7"/>
  <c r="D494" i="7" s="1"/>
  <c r="AL15" i="7" l="1"/>
  <c r="AL14" i="7"/>
  <c r="AL16" i="7" s="1"/>
  <c r="B44" i="7"/>
  <c r="Y6" i="7" s="1"/>
  <c r="B24" i="7"/>
  <c r="Y5" i="7" s="1"/>
  <c r="B4" i="7"/>
  <c r="Y4" i="7" s="1"/>
  <c r="K44" i="7"/>
  <c r="K24" i="7"/>
  <c r="K4" i="7"/>
  <c r="J44" i="7"/>
  <c r="X17" i="7" s="1"/>
  <c r="J24" i="7"/>
  <c r="X16" i="7" s="1"/>
  <c r="J4" i="7"/>
  <c r="X15" i="7" s="1"/>
  <c r="I44" i="7"/>
  <c r="X6" i="7" s="1"/>
  <c r="I24" i="7"/>
  <c r="X5" i="7" s="1"/>
  <c r="I4" i="7"/>
  <c r="X4" i="7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4" i="7"/>
  <c r="X19" i="7" l="1"/>
  <c r="X20" i="7"/>
  <c r="X31" i="7"/>
  <c r="X30" i="7"/>
  <c r="X9" i="7"/>
  <c r="X8" i="7"/>
  <c r="X10" i="7" s="1"/>
  <c r="X21" i="7" l="1"/>
  <c r="X32" i="7"/>
</calcChain>
</file>

<file path=xl/sharedStrings.xml><?xml version="1.0" encoding="utf-8"?>
<sst xmlns="http://schemas.openxmlformats.org/spreadsheetml/2006/main" count="1345" uniqueCount="198">
  <si>
    <t>day</t>
  </si>
  <si>
    <t>night</t>
  </si>
  <si>
    <t>13-1-2023</t>
  </si>
  <si>
    <t>14-1-2023</t>
  </si>
  <si>
    <t>15-1-2023</t>
  </si>
  <si>
    <t>16-1-2023</t>
  </si>
  <si>
    <t>17-1-2023</t>
  </si>
  <si>
    <t>18-1-2023</t>
  </si>
  <si>
    <t>19-1-2023</t>
  </si>
  <si>
    <t>20-1-2023</t>
  </si>
  <si>
    <t>21-1-2023</t>
  </si>
  <si>
    <t>22-1-2023</t>
  </si>
  <si>
    <t>23-1-2023</t>
  </si>
  <si>
    <t>24-1-2023</t>
  </si>
  <si>
    <t>25-1-2023</t>
  </si>
  <si>
    <t>26-1-2023</t>
  </si>
  <si>
    <t>27-1-2023</t>
  </si>
  <si>
    <t>28-1-2023</t>
  </si>
  <si>
    <t>29-1-2023</t>
  </si>
  <si>
    <t>30-1-2023</t>
  </si>
  <si>
    <t>31-1-2023</t>
  </si>
  <si>
    <t>13-2-2023</t>
  </si>
  <si>
    <t>14-2-2023</t>
  </si>
  <si>
    <t>Cloudcover (%)</t>
  </si>
  <si>
    <t>Time</t>
  </si>
  <si>
    <t>Temperature
2m (Â°C)</t>
  </si>
  <si>
    <t>Relativehumidity
2m (%)</t>
  </si>
  <si>
    <t>Dewpoint
2m (Â°C)</t>
  </si>
  <si>
    <t>Apparent Temperature (Â°C)</t>
  </si>
  <si>
    <t xml:space="preserve">Pick an area of business or some other field that interests you.      </t>
  </si>
  <si>
    <t>Collect data that meets the following specifications:</t>
  </si>
  <si>
    <t>Y variable
(quantitative)</t>
  </si>
  <si>
    <t>X1</t>
  </si>
  <si>
    <t>X2</t>
  </si>
  <si>
    <t>X3</t>
  </si>
  <si>
    <t>X4</t>
  </si>
  <si>
    <t>X5</t>
  </si>
  <si>
    <t>X6</t>
  </si>
  <si>
    <t>Category/Indicator
Variable
(qualitative)</t>
  </si>
  <si>
    <t>Time of Day
(day=0,
night=1)</t>
  </si>
  <si>
    <t>Windspeed
100m
(km/h)</t>
  </si>
  <si>
    <t>Pressure
msl (hPa)</t>
  </si>
  <si>
    <t>INSTRUCTIONS</t>
  </si>
  <si>
    <r>
      <rPr>
        <b/>
        <sz val="12"/>
        <color theme="1"/>
        <rFont val="Times New Roman"/>
        <family val="1"/>
      </rPr>
      <t>1.</t>
    </r>
    <r>
      <rPr>
        <sz val="12"/>
        <color theme="1"/>
        <rFont val="Times New Roman"/>
        <family val="1"/>
      </rPr>
      <t xml:space="preserve"> Minimum of 50 observations (more is better)</t>
    </r>
  </si>
  <si>
    <r>
      <rPr>
        <b/>
        <sz val="12"/>
        <color theme="1"/>
        <rFont val="Times New Roman"/>
        <family val="1"/>
      </rPr>
      <t>2.</t>
    </r>
    <r>
      <rPr>
        <sz val="12"/>
        <color theme="1"/>
        <rFont val="Times New Roman"/>
        <family val="1"/>
      </rPr>
      <t xml:space="preserve"> Y variable (quantitative) that you are trying to predict</t>
    </r>
  </si>
  <si>
    <r>
      <rPr>
        <b/>
        <sz val="12"/>
        <color theme="1"/>
        <rFont val="Times New Roman"/>
        <family val="1"/>
      </rPr>
      <t>3.</t>
    </r>
    <r>
      <rPr>
        <sz val="12"/>
        <color theme="1"/>
        <rFont val="Times New Roman"/>
        <family val="1"/>
      </rPr>
      <t xml:space="preserve"> At least 6 X variables (quantitative) that might be used to predict Y</t>
    </r>
  </si>
  <si>
    <r>
      <rPr>
        <b/>
        <sz val="12"/>
        <color theme="1"/>
        <rFont val="Times New Roman"/>
        <family val="1"/>
      </rPr>
      <t>4.</t>
    </r>
    <r>
      <rPr>
        <sz val="12"/>
        <color theme="1"/>
        <rFont val="Times New Roman"/>
        <family val="1"/>
      </rPr>
      <t xml:space="preserve"> At least one category variable (this is your indicator variable)(qualitative)</t>
    </r>
  </si>
  <si>
    <r>
      <rPr>
        <b/>
        <sz val="12"/>
        <color theme="1"/>
        <rFont val="Times New Roman"/>
        <family val="1"/>
      </rPr>
      <t>5.</t>
    </r>
    <r>
      <rPr>
        <sz val="12"/>
        <color theme="1"/>
        <rFont val="Times New Roman"/>
        <family val="1"/>
      </rPr>
      <t xml:space="preserve"> At least some part of the data must be from this past year</t>
    </r>
  </si>
  <si>
    <t>Source:</t>
  </si>
  <si>
    <t>The data was taken from: https://open-meteo.com/en/docs/historical-weather-api</t>
  </si>
  <si>
    <t>Data Description:</t>
  </si>
  <si>
    <t>Location details that were used with the API on the website was:</t>
  </si>
  <si>
    <t>latitude,longitude,elevation,utc_offset_seconds,timezone,timezone_abbreviation</t>
  </si>
  <si>
    <t>33.700005,73.0,585.0,18000,Asia/Karachi,PKT</t>
  </si>
  <si>
    <t>The API gave following continous (quantitative) data variables recorded on an hourly basis for the above mentioned time period:</t>
  </si>
  <si>
    <t xml:space="preserve">'apparent_temperature (°C)', </t>
  </si>
  <si>
    <t>'pressure_msl (hPa)',</t>
  </si>
  <si>
    <t xml:space="preserve">'cloudcover (%)', </t>
  </si>
  <si>
    <t>'windspeed_100m (km/h),</t>
  </si>
  <si>
    <t>'dateTime'</t>
  </si>
  <si>
    <t>temperature_2m above ground (°C)',</t>
  </si>
  <si>
    <t xml:space="preserve">relativehumidity_2m above ground (%)', </t>
  </si>
  <si>
    <t>dewpoint_2m above ground (°C)',</t>
  </si>
  <si>
    <t>In order to create ONE discrete (qualitative) variable in the data, following procedure was followed:</t>
  </si>
  <si>
    <t>1. Using the datetime vairable, hours of the day between 6PM and 6AM were labeled as 'night' time. Other hours were labeled as 'day'</t>
  </si>
  <si>
    <t>The data was gathered for the time period of January 1st,2023 till 14th Feburary,2023.</t>
  </si>
  <si>
    <t>2. Data was grouped and averaged on the basis of day, month and night/day time thereby giving us 2 reocrdings of average temprature (one for the night and one for the day) for each day between 1st January,2023 and 14th Feburary,2023.</t>
  </si>
  <si>
    <r>
      <rPr>
        <b/>
        <u/>
        <sz val="12"/>
        <color theme="1"/>
        <rFont val="Times New Roman"/>
        <family val="1"/>
      </rPr>
      <t xml:space="preserve">Y </t>
    </r>
    <r>
      <rPr>
        <sz val="12"/>
        <color theme="1"/>
        <rFont val="Times New Roman"/>
        <family val="1"/>
      </rPr>
      <t>variable
(quantitative)</t>
    </r>
  </si>
  <si>
    <r>
      <t xml:space="preserve">Category/
</t>
    </r>
    <r>
      <rPr>
        <b/>
        <u/>
        <sz val="12"/>
        <color theme="1"/>
        <rFont val="Times New Roman"/>
        <family val="1"/>
      </rPr>
      <t>Indicator</t>
    </r>
    <r>
      <rPr>
        <sz val="12"/>
        <color theme="1"/>
        <rFont val="Times New Roman"/>
        <family val="1"/>
      </rPr>
      <t xml:space="preserve">
Variable
(qualitative)</t>
    </r>
  </si>
  <si>
    <t>Original Correlation</t>
  </si>
  <si>
    <t>Relative
humidity
2m (%)</t>
  </si>
  <si>
    <t>Wind
speed
100m
(km/h)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</si>
  <si>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</si>
  <si>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</si>
  <si>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</si>
  <si>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</si>
  <si>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</si>
  <si>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</si>
  <si>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</si>
  <si>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</si>
  <si>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</si>
  <si>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</si>
  <si>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</si>
  <si>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</si>
  <si>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</si>
  <si>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</si>
  <si>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</si>
  <si>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</si>
  <si>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</si>
  <si>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</si>
  <si>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</si>
  <si>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</si>
  <si>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</si>
  <si>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</si>
  <si>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</si>
  <si>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</si>
  <si>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</si>
  <si>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</si>
  <si>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Temperature
2m (Â°C)</t>
  </si>
  <si>
    <t>Residuals</t>
  </si>
  <si>
    <t>Add Residual 1 var Correlation</t>
  </si>
  <si>
    <t>Residual
2 var
(Time of day + Apparent Temperature)</t>
  </si>
  <si>
    <t>Residual
1 var
(Time of day)</t>
  </si>
  <si>
    <t>Residual
3 var
(Time of day + Apparent Temperature + Pressure)</t>
  </si>
  <si>
    <t>Add Residual 2 var Correlation</t>
  </si>
  <si>
    <t>Add Residual 3 var Correlation</t>
  </si>
  <si>
    <t>Residual
4 var
(Time of day + Apparent Temperature + Pressure+ Windspeed)</t>
  </si>
  <si>
    <t>1st Regression (Time of Day)</t>
  </si>
  <si>
    <t>2nd Regression (Time of Day+Apparent Temperature)</t>
  </si>
  <si>
    <t>3rd Regression (Time of Day+Apparent Temperature+Pressure)</t>
  </si>
  <si>
    <t>4th Regression (Time of Day+Apparent Temperature+Pressure+Windspeed)</t>
  </si>
  <si>
    <t>5th Regression (Time of Day+Apparent Temperature+Pressure+Windspeed+Relative Humidity)</t>
  </si>
  <si>
    <t>Add Residual 4 var Correlation</t>
  </si>
  <si>
    <t>times of day*temperature</t>
  </si>
  <si>
    <t>I have to add a column. Tempreature*day/night.-correlation along time that column</t>
  </si>
  <si>
    <t>Time of Day*Pressure</t>
  </si>
  <si>
    <t>Time of Day*Relative Humidity</t>
  </si>
  <si>
    <t>Time of Day*Dew Point</t>
  </si>
  <si>
    <t>Median of Pressure</t>
  </si>
  <si>
    <t>Median of Relative Humidity</t>
  </si>
  <si>
    <t>Median of Dewpoint</t>
  </si>
  <si>
    <t>Median of Y Variable</t>
  </si>
  <si>
    <t>Pressure Midpoints</t>
  </si>
  <si>
    <t>Y Midpoints</t>
  </si>
  <si>
    <t>first difference of m2 and m1 of both then the ratio of y by x</t>
  </si>
  <si>
    <t>first difference of m3 and m2 of both then the ratio of y by x</t>
  </si>
  <si>
    <t>ratio of 1st over second</t>
  </si>
  <si>
    <t>Relative Humidity Midpoints</t>
  </si>
  <si>
    <t>Dewpoint Midpoints</t>
  </si>
  <si>
    <t>Calculations of Half Slope</t>
  </si>
  <si>
    <r>
      <t>M</t>
    </r>
    <r>
      <rPr>
        <b/>
        <sz val="11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1….&gt;</t>
    </r>
  </si>
  <si>
    <r>
      <t>M</t>
    </r>
    <r>
      <rPr>
        <b/>
        <sz val="11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2….&gt;</t>
    </r>
  </si>
  <si>
    <r>
      <t>M</t>
    </r>
    <r>
      <rPr>
        <b/>
        <sz val="11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3….&gt;</t>
    </r>
  </si>
  <si>
    <r>
      <t>M</t>
    </r>
    <r>
      <rPr>
        <b/>
        <sz val="11"/>
        <color theme="1"/>
        <rFont val="Times New Roman"/>
        <family val="1"/>
      </rPr>
      <t>rh</t>
    </r>
    <r>
      <rPr>
        <sz val="11"/>
        <color theme="1"/>
        <rFont val="Times New Roman"/>
        <family val="1"/>
      </rPr>
      <t>1….&gt;</t>
    </r>
  </si>
  <si>
    <r>
      <t>M</t>
    </r>
    <r>
      <rPr>
        <b/>
        <sz val="11"/>
        <color theme="1"/>
        <rFont val="Times New Roman"/>
        <family val="1"/>
      </rPr>
      <t>rh</t>
    </r>
    <r>
      <rPr>
        <sz val="11"/>
        <color theme="1"/>
        <rFont val="Times New Roman"/>
        <family val="1"/>
      </rPr>
      <t>2….&gt;</t>
    </r>
  </si>
  <si>
    <r>
      <t>M</t>
    </r>
    <r>
      <rPr>
        <b/>
        <sz val="11"/>
        <color theme="1"/>
        <rFont val="Times New Roman"/>
        <family val="1"/>
      </rPr>
      <t>rh</t>
    </r>
    <r>
      <rPr>
        <sz val="11"/>
        <color theme="1"/>
        <rFont val="Times New Roman"/>
        <family val="1"/>
      </rPr>
      <t>3….&gt;</t>
    </r>
  </si>
  <si>
    <r>
      <t>M</t>
    </r>
    <r>
      <rPr>
        <b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1….&gt;</t>
    </r>
  </si>
  <si>
    <r>
      <t>M</t>
    </r>
    <r>
      <rPr>
        <b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2….&gt;</t>
    </r>
  </si>
  <si>
    <r>
      <t>M</t>
    </r>
    <r>
      <rPr>
        <b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3….&gt;</t>
    </r>
  </si>
  <si>
    <t xml:space="preserve">No need to do the transformations because of the difference of signs of the slope of the second one and third is not within the range of 0.5-2 </t>
  </si>
  <si>
    <r>
      <t>&lt;….M</t>
    </r>
    <r>
      <rPr>
        <b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1</t>
    </r>
  </si>
  <si>
    <r>
      <t>&lt;….M</t>
    </r>
    <r>
      <rPr>
        <b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2</t>
    </r>
  </si>
  <si>
    <r>
      <t>&lt;….M</t>
    </r>
    <r>
      <rPr>
        <b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3</t>
    </r>
  </si>
  <si>
    <r>
      <rPr>
        <b/>
        <sz val="12"/>
        <color theme="1"/>
        <rFont val="Times New Roman"/>
        <family val="1"/>
      </rPr>
      <t xml:space="preserve">1st Regression
</t>
    </r>
    <r>
      <rPr>
        <sz val="11"/>
        <color theme="1"/>
        <rFont val="Times New Roman"/>
        <family val="1"/>
      </rPr>
      <t xml:space="preserve">(with all 6 X Variables &amp; 1 indicative Variable) </t>
    </r>
  </si>
  <si>
    <t>Time of Day
(day=0, night=1)</t>
  </si>
  <si>
    <r>
      <rPr>
        <b/>
        <sz val="12"/>
        <color theme="1"/>
        <rFont val="Times New Roman"/>
        <family val="1"/>
      </rPr>
      <t xml:space="preserve">2nd Regression
</t>
    </r>
    <r>
      <rPr>
        <sz val="11"/>
        <color theme="1"/>
        <rFont val="Times New Roman"/>
        <family val="1"/>
      </rPr>
      <t>with 5 X Variables &amp; 1 indicative Variable
(excluding Apparent Temperature)</t>
    </r>
  </si>
  <si>
    <r>
      <rPr>
        <b/>
        <sz val="12"/>
        <color theme="1"/>
        <rFont val="Times New Roman"/>
        <family val="1"/>
      </rPr>
      <t xml:space="preserve">3rd Regression
</t>
    </r>
    <r>
      <rPr>
        <sz val="11"/>
        <color theme="1"/>
        <rFont val="Times New Roman"/>
        <family val="1"/>
      </rPr>
      <t>with 4 X Variables &amp; 1 indicative Variable
(excluding Apparent Temperature &amp; Windspeed)</t>
    </r>
  </si>
  <si>
    <r>
      <rPr>
        <b/>
        <sz val="12"/>
        <color theme="1"/>
        <rFont val="Times New Roman"/>
        <family val="1"/>
      </rPr>
      <t xml:space="preserve">4th Regression
</t>
    </r>
    <r>
      <rPr>
        <sz val="11"/>
        <color theme="1"/>
        <rFont val="Times New Roman"/>
        <family val="1"/>
      </rPr>
      <t>with 3 X Variables &amp; 1 indicative Variable
(excluding Apparent Temperature,Windspeed &amp; Cloudcover)</t>
    </r>
  </si>
  <si>
    <r>
      <rPr>
        <b/>
        <sz val="12"/>
        <color theme="1"/>
        <rFont val="Times New Roman"/>
        <family val="1"/>
      </rPr>
      <t xml:space="preserve">5th Regression
</t>
    </r>
    <r>
      <rPr>
        <sz val="11"/>
        <color theme="1"/>
        <rFont val="Times New Roman"/>
        <family val="1"/>
      </rPr>
      <t xml:space="preserve">with </t>
    </r>
    <r>
      <rPr>
        <b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X Variables, </t>
    </r>
    <r>
      <rPr>
        <b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indicative Variable &amp; </t>
    </r>
    <r>
      <rPr>
        <b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indicative variables </t>
    </r>
    <r>
      <rPr>
        <b/>
        <sz val="12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X variable.
(excluding Apparent Temperature,Windspeed &amp; Cloudcover)</t>
    </r>
  </si>
  <si>
    <r>
      <rPr>
        <b/>
        <sz val="12"/>
        <color theme="1"/>
        <rFont val="Times New Roman"/>
        <family val="1"/>
      </rPr>
      <t xml:space="preserve">6th Regression
</t>
    </r>
    <r>
      <rPr>
        <sz val="11"/>
        <color theme="1"/>
        <rFont val="Times New Roman"/>
        <family val="1"/>
      </rPr>
      <t xml:space="preserve">with </t>
    </r>
    <r>
      <rPr>
        <b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X Variables, </t>
    </r>
    <r>
      <rPr>
        <b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indicative Variable &amp; </t>
    </r>
    <r>
      <rPr>
        <b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indicative variables </t>
    </r>
    <r>
      <rPr>
        <b/>
        <sz val="12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X variable.
(excluding Apparent Temperature,Windspeed &amp; Cloudcover)</t>
    </r>
  </si>
  <si>
    <t>{e(t)-e(t-1)}*{e(t)-e(t-1)}</t>
  </si>
  <si>
    <t>Testing Homoscedasticity</t>
  </si>
  <si>
    <t xml:space="preserve">         D-----&gt;</t>
  </si>
  <si>
    <t>Testing Auto Correlation</t>
  </si>
  <si>
    <t>Testing Normality</t>
  </si>
  <si>
    <t>k</t>
  </si>
  <si>
    <t>(k-.375)/(n+.25)</t>
  </si>
  <si>
    <t>NORMSINV</t>
  </si>
  <si>
    <t>Plot Ordered Errors vs Expected Z (NORMSINV)</t>
  </si>
  <si>
    <t xml:space="preserve">This is called a normal probability plot. </t>
  </si>
  <si>
    <t xml:space="preserve">Should look like straight line if errors are </t>
  </si>
  <si>
    <t>normally distributed.  If middle looks like</t>
  </si>
  <si>
    <t>straight line, but ends (1 or both) do not follow</t>
  </si>
  <si>
    <t xml:space="preserve">the straight line, then tails are either too light or </t>
  </si>
  <si>
    <t>too heavy for a normal distribution.  The tails help</t>
  </si>
  <si>
    <t>determine whether your claimed level of significance</t>
  </si>
  <si>
    <t>is what is really the case.</t>
  </si>
  <si>
    <t>last</t>
  </si>
  <si>
    <t>S1 and S2</t>
  </si>
  <si>
    <t>s1/s2…&gt;</t>
  </si>
  <si>
    <t>Ordered Residuals</t>
  </si>
  <si>
    <t>Expected z (NORMSIV)</t>
  </si>
  <si>
    <t>Square of Residuals</t>
  </si>
  <si>
    <t>numerator</t>
  </si>
  <si>
    <t>denominator</t>
  </si>
  <si>
    <t>F(table)</t>
  </si>
  <si>
    <t>1st hypothesis</t>
  </si>
  <si>
    <t>2nd hypothesis</t>
  </si>
  <si>
    <t>3rd hypothesis</t>
  </si>
  <si>
    <t>4th hypothesis</t>
  </si>
  <si>
    <t>F*</t>
  </si>
  <si>
    <t>Calculation of
F*&amp;F(table)</t>
  </si>
  <si>
    <t>VS</t>
  </si>
  <si>
    <t>Testing Ho β (apparent temperature) &lt;&gt; 0 given β (time of day) β (pressure) β (windspeed) β (relative humidity) β (dewpoint) β (cloud cover).</t>
  </si>
  <si>
    <t>Testing Ho β (windspeed) &lt;&gt; 0 given β (time of day) β (pressure) β (relative humidity) β (dewpoint) β (cloud cover</t>
  </si>
  <si>
    <t xml:space="preserve">Testing Ho β (apparent temperature) = 0 given β (time of day) β (pressure) β (windspeed) β (relative humidity) β (dewpoint) β (cloud cover) </t>
  </si>
  <si>
    <t xml:space="preserve">Testing Ho β (windspeed) = 0 given β (time of day) β (pressure) β (relative humidity) β (dewpoint) β (cloud cover) </t>
  </si>
  <si>
    <t>Testing Ho β (cloud cover) &lt;&gt; 0 given β (time of day) β (pressure) β (relative humidity) β (dewpoint)</t>
  </si>
  <si>
    <t>Testing Ho β (cloud cover) = 0 given β (time of day) β (pressure) β (relative humidity) β (dewpoint)</t>
  </si>
  <si>
    <t>Calculation of hypothesis, F* and F(table)</t>
  </si>
  <si>
    <t>Cloud
cover (%)</t>
  </si>
  <si>
    <t>Category/
Indicator
Variable
(qualitative)</t>
  </si>
  <si>
    <t>Date</t>
  </si>
  <si>
    <t>Testing Ho β (times of day*pressure) &lt;&gt; 0 given β (time of day) β (pressure) β (relative humidity) β (dewpoint) β (times of day*pressure) β (times of day*relative humidity) β (times of day*dewpoint)</t>
  </si>
  <si>
    <t>Testing Ho β (times of day*pressure) = 0 given β (time of day) β (pressure) β (relative humidity) β (dewpoint) β (times of day*pressure) β (times of day*relative humidity) β (times of day*dewpoint)</t>
  </si>
  <si>
    <t xml:space="preserve">Test of Hypothesis </t>
  </si>
  <si>
    <t>Serial #</t>
  </si>
  <si>
    <t>Since alpha here 0.05, dl=1.372  ,du=   1.808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</si>
</sst>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u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u/>
      <sz val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3C3ED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2" xfId="0" quotePrefix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5" fillId="0" borderId="0" xfId="0" applyFont="1"/>
    <xf numFmtId="0" fontId="5" fillId="2" borderId="0" xfId="0" applyFont="1" applyFill="1"/>
    <xf numFmtId="0" fontId="5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/>
    <xf numFmtId="0" fontId="5" fillId="0" borderId="14" xfId="0" applyFont="1" applyBorder="1"/>
    <xf numFmtId="0" fontId="4" fillId="0" borderId="6" xfId="0" applyFont="1" applyBorder="1" applyAlignment="1">
      <alignment horizontal="centerContinuous"/>
    </xf>
    <xf numFmtId="0" fontId="0" fillId="2" borderId="5" xfId="0" applyFill="1" applyBorder="1"/>
    <xf numFmtId="0" fontId="7" fillId="0" borderId="6" xfId="0" applyFont="1" applyBorder="1" applyAlignment="1">
      <alignment horizontal="center" vertical="center" wrapText="1"/>
    </xf>
    <xf numFmtId="0" fontId="1" fillId="0" borderId="0" xfId="0" applyFont="1"/>
    <xf numFmtId="0" fontId="0" fillId="3" borderId="5" xfId="0" applyFill="1" applyBorder="1"/>
    <xf numFmtId="0" fontId="0" fillId="4" borderId="5" xfId="0" applyFill="1" applyBorder="1"/>
    <xf numFmtId="0" fontId="3" fillId="6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5" fillId="0" borderId="8" xfId="0" quotePrefix="1" applyFont="1" applyBorder="1"/>
    <xf numFmtId="0" fontId="6" fillId="0" borderId="23" xfId="0" applyFont="1" applyBorder="1" applyAlignment="1">
      <alignment horizontal="center" vertical="center"/>
    </xf>
    <xf numFmtId="0" fontId="5" fillId="0" borderId="22" xfId="0" applyFont="1" applyBorder="1"/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/>
    <xf numFmtId="0" fontId="0" fillId="4" borderId="0" xfId="0" applyFill="1"/>
    <xf numFmtId="0" fontId="2" fillId="7" borderId="4" xfId="0" applyFont="1" applyFill="1" applyBorder="1"/>
    <xf numFmtId="0" fontId="0" fillId="7" borderId="0" xfId="0" applyFill="1"/>
    <xf numFmtId="0" fontId="2" fillId="8" borderId="4" xfId="0" applyFont="1" applyFill="1" applyBorder="1"/>
    <xf numFmtId="0" fontId="0" fillId="8" borderId="0" xfId="0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22" xfId="0" applyFont="1" applyBorder="1"/>
    <xf numFmtId="0" fontId="13" fillId="0" borderId="5" xfId="0" applyFont="1" applyBorder="1"/>
    <xf numFmtId="0" fontId="13" fillId="0" borderId="26" xfId="0" applyFont="1" applyBorder="1"/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1" xfId="0" applyFont="1" applyBorder="1"/>
    <xf numFmtId="0" fontId="17" fillId="0" borderId="24" xfId="0" applyFont="1" applyBorder="1"/>
    <xf numFmtId="0" fontId="1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22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top"/>
    </xf>
    <xf numFmtId="0" fontId="14" fillId="0" borderId="19" xfId="0" applyFont="1" applyBorder="1" applyAlignment="1">
      <alignment horizontal="center" vertical="top"/>
    </xf>
    <xf numFmtId="0" fontId="14" fillId="0" borderId="20" xfId="0" applyFont="1" applyBorder="1" applyAlignment="1">
      <alignment horizontal="center" vertical="top"/>
    </xf>
    <xf numFmtId="0" fontId="14" fillId="0" borderId="24" xfId="0" applyFont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rgbClr val="0070C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Expected 'z' VS</a:t>
            </a:r>
            <a:r>
              <a:rPr lang="en-US" b="1" u="sng" baseline="0">
                <a:solidFill>
                  <a:srgbClr val="0070C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Ordered Residual</a:t>
            </a:r>
            <a:endParaRPr lang="en-US" b="1" u="sng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'backward-followed'!$B$557</c:f>
              <c:strCache>
                <c:ptCount val="1"/>
                <c:pt idx="0">
                  <c:v>Expected z (NORMSIV)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'backward-followed'!$A$557:$A$617</c15:sqref>
                  </c15:fullRef>
                </c:ext>
              </c:extLst>
              <c:f>'backward-followed'!$A$558:$A$617</c:f>
              <c:strCache>
                <c:ptCount val="60"/>
                <c:pt idx="0">
                  <c:v>-2.684181346</c:v>
                </c:pt>
                <c:pt idx="1">
                  <c:v>-1.994570493</c:v>
                </c:pt>
                <c:pt idx="2">
                  <c:v>-1.833155342</c:v>
                </c:pt>
                <c:pt idx="3">
                  <c:v>-1.539100739</c:v>
                </c:pt>
                <c:pt idx="4">
                  <c:v>-1.536908989</c:v>
                </c:pt>
                <c:pt idx="5">
                  <c:v>-1.382091547</c:v>
                </c:pt>
                <c:pt idx="6">
                  <c:v>-1.252798524</c:v>
                </c:pt>
                <c:pt idx="7">
                  <c:v>-1.194294423</c:v>
                </c:pt>
                <c:pt idx="8">
                  <c:v>-0.980783813</c:v>
                </c:pt>
                <c:pt idx="9">
                  <c:v>-0.857808988</c:v>
                </c:pt>
                <c:pt idx="10">
                  <c:v>-0.746916423</c:v>
                </c:pt>
                <c:pt idx="11">
                  <c:v>-0.725679285</c:v>
                </c:pt>
                <c:pt idx="12">
                  <c:v>-0.703955393</c:v>
                </c:pt>
                <c:pt idx="13">
                  <c:v>-0.653743416</c:v>
                </c:pt>
                <c:pt idx="14">
                  <c:v>-0.542485376</c:v>
                </c:pt>
                <c:pt idx="15">
                  <c:v>-0.534781369</c:v>
                </c:pt>
                <c:pt idx="16">
                  <c:v>-0.516428568</c:v>
                </c:pt>
                <c:pt idx="17">
                  <c:v>-0.495075948</c:v>
                </c:pt>
                <c:pt idx="18">
                  <c:v>-0.473720255</c:v>
                </c:pt>
                <c:pt idx="19">
                  <c:v>-0.384720851</c:v>
                </c:pt>
                <c:pt idx="20">
                  <c:v>-0.384638154</c:v>
                </c:pt>
                <c:pt idx="21">
                  <c:v>-0.359172884</c:v>
                </c:pt>
                <c:pt idx="22">
                  <c:v>-0.357138572</c:v>
                </c:pt>
                <c:pt idx="23">
                  <c:v>-0.355116822</c:v>
                </c:pt>
                <c:pt idx="24">
                  <c:v>-0.334687206</c:v>
                </c:pt>
                <c:pt idx="25">
                  <c:v>-0.296375287</c:v>
                </c:pt>
                <c:pt idx="26">
                  <c:v>-0.261887938</c:v>
                </c:pt>
                <c:pt idx="27">
                  <c:v>-0.258252698</c:v>
                </c:pt>
                <c:pt idx="28">
                  <c:v>-0.216274532</c:v>
                </c:pt>
                <c:pt idx="29">
                  <c:v>-0.149965716</c:v>
                </c:pt>
                <c:pt idx="30">
                  <c:v>-0.138759056</c:v>
                </c:pt>
                <c:pt idx="31">
                  <c:v>-0.106179984</c:v>
                </c:pt>
                <c:pt idx="32">
                  <c:v>-0.033441942</c:v>
                </c:pt>
                <c:pt idx="33">
                  <c:v>-0.032034255</c:v>
                </c:pt>
                <c:pt idx="34">
                  <c:v>0.010539772</c:v>
                </c:pt>
                <c:pt idx="35">
                  <c:v>0.03521772</c:v>
                </c:pt>
                <c:pt idx="36">
                  <c:v>0.151759317</c:v>
                </c:pt>
                <c:pt idx="37">
                  <c:v>0.267382975</c:v>
                </c:pt>
                <c:pt idx="38">
                  <c:v>0.292451442</c:v>
                </c:pt>
                <c:pt idx="39">
                  <c:v>0.375240813</c:v>
                </c:pt>
                <c:pt idx="40">
                  <c:v>0.376535481</c:v>
                </c:pt>
                <c:pt idx="41">
                  <c:v>0.384707094</c:v>
                </c:pt>
                <c:pt idx="42">
                  <c:v>0.519952981</c:v>
                </c:pt>
                <c:pt idx="43">
                  <c:v>0.533540947</c:v>
                </c:pt>
                <c:pt idx="44">
                  <c:v>0.688961631</c:v>
                </c:pt>
                <c:pt idx="45">
                  <c:v>0.723539906</c:v>
                </c:pt>
                <c:pt idx="46">
                  <c:v>0.8433068</c:v>
                </c:pt>
                <c:pt idx="47">
                  <c:v>0.844676025</c:v>
                </c:pt>
                <c:pt idx="48">
                  <c:v>0.905388402</c:v>
                </c:pt>
                <c:pt idx="49">
                  <c:v>0.908895557</c:v>
                </c:pt>
                <c:pt idx="50">
                  <c:v>1.113625344</c:v>
                </c:pt>
                <c:pt idx="51">
                  <c:v>1.208516709</c:v>
                </c:pt>
                <c:pt idx="52">
                  <c:v>1.294459426</c:v>
                </c:pt>
                <c:pt idx="53">
                  <c:v>1.407986587</c:v>
                </c:pt>
                <c:pt idx="54">
                  <c:v>1.631871955</c:v>
                </c:pt>
                <c:pt idx="55">
                  <c:v>1.719521435</c:v>
                </c:pt>
                <c:pt idx="56">
                  <c:v>1.811689133</c:v>
                </c:pt>
                <c:pt idx="57">
                  <c:v>1.845629551</c:v>
                </c:pt>
                <c:pt idx="58">
                  <c:v>2.200607194</c:v>
                </c:pt>
                <c:pt idx="59">
                  <c:v>2.221121936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'backward-followed'!$B$558:$B$617</c15:sqref>
                  </c15:fullRef>
                </c:ext>
              </c:extLst>
              <c:f>'backward-followed'!$B$559:$B$617</c:f>
              <c:numCache>
                <c:formatCode>General</c:formatCode>
                <c:ptCount val="59"/>
                <c:pt idx="0">
                  <c:v>-1.9273027690846123</c:v>
                </c:pt>
                <c:pt idx="1">
                  <c:v>-1.7106977165451227</c:v>
                </c:pt>
                <c:pt idx="2">
                  <c:v>-1.553381792085142</c:v>
                </c:pt>
                <c:pt idx="3">
                  <c:v>-1.4271836327138332</c:v>
                </c:pt>
                <c:pt idx="4">
                  <c:v>-1.3203386053437323</c:v>
                </c:pt>
                <c:pt idx="5">
                  <c:v>-1.2267488197332148</c:v>
                </c:pt>
                <c:pt idx="6">
                  <c:v>-1.1428231304228742</c:v>
                </c:pt>
                <c:pt idx="7">
                  <c:v>-1.0662579466793611</c:v>
                </c:pt>
                <c:pt idx="8">
                  <c:v>-0.99548162933398199</c:v>
                </c:pt>
                <c:pt idx="9">
                  <c:v>-0.92937052908103723</c:v>
                </c:pt>
                <c:pt idx="10">
                  <c:v>-0.867091064342285</c:v>
                </c:pt>
                <c:pt idx="11">
                  <c:v>-0.80800598473110141</c:v>
                </c:pt>
                <c:pt idx="12">
                  <c:v>-0.75161576874042257</c:v>
                </c:pt>
                <c:pt idx="13">
                  <c:v>-0.69752039812215816</c:v>
                </c:pt>
                <c:pt idx="14">
                  <c:v>-0.64539352379825077</c:v>
                </c:pt>
                <c:pt idx="15">
                  <c:v>-0.59496447165389554</c:v>
                </c:pt>
                <c:pt idx="16">
                  <c:v>-0.54600537763897594</c:v>
                </c:pt>
                <c:pt idx="17">
                  <c:v>-0.49832177652705717</c:v>
                </c:pt>
                <c:pt idx="18">
                  <c:v>-0.45174557439529778</c:v>
                </c:pt>
                <c:pt idx="19">
                  <c:v>-0.40612970197974385</c:v>
                </c:pt>
                <c:pt idx="20">
                  <c:v>-0.3613439754040394</c:v>
                </c:pt>
                <c:pt idx="21">
                  <c:v>-0.31727183793535896</c:v>
                </c:pt>
                <c:pt idx="22">
                  <c:v>-0.27380775307778515</c:v>
                </c:pt>
                <c:pt idx="23">
                  <c:v>-0.23085508410971364</c:v>
                </c:pt>
                <c:pt idx="24">
                  <c:v>-0.18832433937546392</c:v>
                </c:pt>
                <c:pt idx="25">
                  <c:v>-0.14613169322905017</c:v>
                </c:pt>
                <c:pt idx="26">
                  <c:v>-0.10419771391158017</c:v>
                </c:pt>
                <c:pt idx="27">
                  <c:v>-6.2446244660891791E-2</c:v>
                </c:pt>
                <c:pt idx="28">
                  <c:v>-2.0803394851032119E-2</c:v>
                </c:pt>
                <c:pt idx="29">
                  <c:v>2.080339485103198E-2</c:v>
                </c:pt>
                <c:pt idx="30">
                  <c:v>6.2446244660891791E-2</c:v>
                </c:pt>
                <c:pt idx="31">
                  <c:v>0.10419771391158003</c:v>
                </c:pt>
                <c:pt idx="32">
                  <c:v>0.14613169322905017</c:v>
                </c:pt>
                <c:pt idx="33">
                  <c:v>0.18832433937546375</c:v>
                </c:pt>
                <c:pt idx="34">
                  <c:v>0.23085508410971364</c:v>
                </c:pt>
                <c:pt idx="35">
                  <c:v>0.27380775307778499</c:v>
                </c:pt>
                <c:pt idx="36">
                  <c:v>0.31727183793535896</c:v>
                </c:pt>
                <c:pt idx="37">
                  <c:v>0.36134397540403945</c:v>
                </c:pt>
                <c:pt idx="38">
                  <c:v>0.40612970197974385</c:v>
                </c:pt>
                <c:pt idx="39">
                  <c:v>0.45174557439529794</c:v>
                </c:pt>
                <c:pt idx="40">
                  <c:v>0.49832177652705717</c:v>
                </c:pt>
                <c:pt idx="41">
                  <c:v>0.54600537763897616</c:v>
                </c:pt>
                <c:pt idx="42">
                  <c:v>0.59496447165389554</c:v>
                </c:pt>
                <c:pt idx="43">
                  <c:v>0.64539352379825066</c:v>
                </c:pt>
                <c:pt idx="44">
                  <c:v>0.69752039812215816</c:v>
                </c:pt>
                <c:pt idx="45">
                  <c:v>0.75161576874042257</c:v>
                </c:pt>
                <c:pt idx="46">
                  <c:v>0.80800598473110141</c:v>
                </c:pt>
                <c:pt idx="47">
                  <c:v>0.867091064342285</c:v>
                </c:pt>
                <c:pt idx="48">
                  <c:v>0.92937052908103723</c:v>
                </c:pt>
                <c:pt idx="49">
                  <c:v>0.99548162933398199</c:v>
                </c:pt>
                <c:pt idx="50">
                  <c:v>1.0662579466793605</c:v>
                </c:pt>
                <c:pt idx="51">
                  <c:v>1.1428231304228742</c:v>
                </c:pt>
                <c:pt idx="52">
                  <c:v>1.2267488197332146</c:v>
                </c:pt>
                <c:pt idx="53">
                  <c:v>1.3203386053437323</c:v>
                </c:pt>
                <c:pt idx="54">
                  <c:v>1.4271836327138321</c:v>
                </c:pt>
                <c:pt idx="55">
                  <c:v>1.553381792085142</c:v>
                </c:pt>
                <c:pt idx="56">
                  <c:v>1.7106977165451236</c:v>
                </c:pt>
                <c:pt idx="57">
                  <c:v>1.9273027690846116</c:v>
                </c:pt>
                <c:pt idx="58">
                  <c:v>2.3125591810669337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0-41E7-B568-BCBCDB62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237192"/>
        <c:axId val="790237552"/>
      </c:lineChart>
      <c:catAx>
        <c:axId val="7902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Ordered</a:t>
                </a:r>
                <a:r>
                  <a:rPr lang="en-US" b="1" baseline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Residuals</a:t>
                </a:r>
                <a:endParaRPr lang="en-US" b="1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0237552"/>
        <c:crosses val="autoZero"/>
        <c:auto val="1"/>
        <c:lblAlgn val="ctr"/>
        <c:lblOffset val="100"/>
        <c:noMultiLvlLbl val="0"/>
      </c:catAx>
      <c:valAx>
        <c:axId val="7902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Expected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0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599</xdr:row>
      <xdr:rowOff>22225</xdr:rowOff>
    </xdr:from>
    <xdr:to>
      <xdr:col>7</xdr:col>
      <xdr:colOff>860425</xdr:colOff>
      <xdr:row>614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EB893-562C-9353-2D77-AF603DE7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E285-DE79-49BF-82EB-2135C8F869DA}">
  <dimension ref="A1:L93"/>
  <sheetViews>
    <sheetView topLeftCell="A2" workbookViewId="0">
      <selection activeCell="C15" sqref="C15"/>
    </sheetView>
  </sheetViews>
  <sheetFormatPr defaultRowHeight="15.5" x14ac:dyDescent="0.35"/>
  <cols>
    <col min="1" max="1" width="17.81640625" style="11" customWidth="1"/>
    <col min="2" max="2" width="15.453125" style="11" customWidth="1"/>
    <col min="3" max="3" width="19.54296875" style="11" customWidth="1"/>
    <col min="4" max="4" width="13.6328125" style="11" customWidth="1"/>
    <col min="5" max="5" width="12.6328125" style="11" customWidth="1"/>
    <col min="6" max="6" width="11.81640625" style="11" customWidth="1"/>
    <col min="7" max="7" width="12.54296875" style="11" customWidth="1"/>
    <col min="8" max="8" width="11.7265625" style="11" customWidth="1"/>
    <col min="9" max="9" width="9.7265625" style="11" bestFit="1" customWidth="1"/>
    <col min="10" max="11" width="8.7265625" style="11"/>
    <col min="12" max="12" width="64.08984375" style="11" bestFit="1" customWidth="1"/>
    <col min="13" max="16384" width="8.7265625" style="11"/>
  </cols>
  <sheetData>
    <row r="1" spans="1:12" s="2" customFormat="1" ht="15" x14ac:dyDescent="0.35">
      <c r="A1" s="1">
        <v>4</v>
      </c>
      <c r="B1" s="1">
        <v>2</v>
      </c>
      <c r="C1" s="117">
        <v>3</v>
      </c>
      <c r="D1" s="117"/>
      <c r="E1" s="117"/>
      <c r="F1" s="117"/>
      <c r="G1" s="117"/>
      <c r="H1" s="117"/>
      <c r="I1" s="1">
        <v>5</v>
      </c>
    </row>
    <row r="2" spans="1:12" s="5" customFormat="1" ht="62.5" thickBot="1" x14ac:dyDescent="0.4">
      <c r="A2" s="3" t="s">
        <v>38</v>
      </c>
      <c r="B2" s="3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/>
    </row>
    <row r="3" spans="1:12" s="8" customFormat="1" ht="45" x14ac:dyDescent="0.35">
      <c r="A3" s="6" t="s">
        <v>39</v>
      </c>
      <c r="B3" s="6" t="s">
        <v>25</v>
      </c>
      <c r="C3" s="7" t="s">
        <v>26</v>
      </c>
      <c r="D3" s="7" t="s">
        <v>27</v>
      </c>
      <c r="E3" s="7" t="s">
        <v>28</v>
      </c>
      <c r="F3" s="7" t="s">
        <v>41</v>
      </c>
      <c r="G3" s="7" t="s">
        <v>23</v>
      </c>
      <c r="H3" s="7" t="s">
        <v>40</v>
      </c>
      <c r="I3" s="6" t="s">
        <v>24</v>
      </c>
      <c r="L3" s="17" t="s">
        <v>42</v>
      </c>
    </row>
    <row r="4" spans="1:12" x14ac:dyDescent="0.35">
      <c r="A4" s="9" t="s">
        <v>0</v>
      </c>
      <c r="B4" s="9">
        <v>12.625</v>
      </c>
      <c r="C4" s="9">
        <v>45.5</v>
      </c>
      <c r="D4" s="9">
        <v>5.83333333333333E-2</v>
      </c>
      <c r="E4" s="9">
        <v>9.7666666666666604</v>
      </c>
      <c r="F4" s="9">
        <v>1020.0166666666599</v>
      </c>
      <c r="G4" s="9">
        <v>0.5</v>
      </c>
      <c r="H4" s="9">
        <v>6.7</v>
      </c>
      <c r="I4" s="10">
        <v>44927</v>
      </c>
      <c r="L4" s="12" t="s">
        <v>29</v>
      </c>
    </row>
    <row r="5" spans="1:12" x14ac:dyDescent="0.35">
      <c r="A5" s="9" t="s">
        <v>1</v>
      </c>
      <c r="B5" s="9">
        <v>5.2583333333333302</v>
      </c>
      <c r="C5" s="9">
        <v>77.75</v>
      </c>
      <c r="D5" s="9">
        <v>1.61666666666666</v>
      </c>
      <c r="E5" s="9">
        <v>2.5333333333333301</v>
      </c>
      <c r="F5" s="9">
        <v>1019.83333333333</v>
      </c>
      <c r="G5" s="9">
        <v>4.5833333333333304</v>
      </c>
      <c r="H5" s="9">
        <v>6.7916666666666599</v>
      </c>
      <c r="I5" s="10">
        <v>44927</v>
      </c>
      <c r="L5" s="12" t="s">
        <v>30</v>
      </c>
    </row>
    <row r="6" spans="1:12" x14ac:dyDescent="0.35">
      <c r="A6" s="9" t="s">
        <v>0</v>
      </c>
      <c r="B6" s="9">
        <v>11.858333333333301</v>
      </c>
      <c r="C6" s="9">
        <v>51</v>
      </c>
      <c r="D6" s="9">
        <v>1.2249999999999901</v>
      </c>
      <c r="E6" s="9">
        <v>9.0916666666666597</v>
      </c>
      <c r="F6" s="9">
        <v>1021.55</v>
      </c>
      <c r="G6" s="9">
        <v>1</v>
      </c>
      <c r="H6" s="9">
        <v>7.45</v>
      </c>
      <c r="I6" s="10">
        <v>44958</v>
      </c>
      <c r="L6" s="12" t="s">
        <v>43</v>
      </c>
    </row>
    <row r="7" spans="1:12" x14ac:dyDescent="0.35">
      <c r="A7" s="9" t="s">
        <v>1</v>
      </c>
      <c r="B7" s="9">
        <v>4.55</v>
      </c>
      <c r="C7" s="9">
        <v>82.5</v>
      </c>
      <c r="D7" s="9">
        <v>1.74166666666666</v>
      </c>
      <c r="E7" s="9">
        <v>2.0916666666666601</v>
      </c>
      <c r="F7" s="9">
        <v>1021.65833333333</v>
      </c>
      <c r="G7" s="9">
        <v>0.58333333333333304</v>
      </c>
      <c r="H7" s="9">
        <v>4.0750000000000002</v>
      </c>
      <c r="I7" s="10">
        <v>44958</v>
      </c>
      <c r="L7" s="12" t="s">
        <v>44</v>
      </c>
    </row>
    <row r="8" spans="1:12" x14ac:dyDescent="0.35">
      <c r="A8" s="9" t="s">
        <v>0</v>
      </c>
      <c r="B8" s="9">
        <v>11.508333333333301</v>
      </c>
      <c r="C8" s="9">
        <v>52.3333333333333</v>
      </c>
      <c r="D8" s="9">
        <v>1.2</v>
      </c>
      <c r="E8" s="9">
        <v>8.5833333333333304</v>
      </c>
      <c r="F8" s="9">
        <v>1023.4</v>
      </c>
      <c r="G8" s="9">
        <v>0</v>
      </c>
      <c r="H8" s="9">
        <v>9.2666666666666604</v>
      </c>
      <c r="I8" s="10">
        <v>44986</v>
      </c>
      <c r="L8" s="12" t="s">
        <v>45</v>
      </c>
    </row>
    <row r="9" spans="1:12" x14ac:dyDescent="0.35">
      <c r="A9" s="9" t="s">
        <v>1</v>
      </c>
      <c r="B9" s="9">
        <v>4.3999999999999897</v>
      </c>
      <c r="C9" s="9">
        <v>80.5</v>
      </c>
      <c r="D9" s="9">
        <v>1.2249999999999901</v>
      </c>
      <c r="E9" s="9">
        <v>1.7666666666666599</v>
      </c>
      <c r="F9" s="9">
        <v>1022.75833333333</v>
      </c>
      <c r="G9" s="9">
        <v>0.58333333333333304</v>
      </c>
      <c r="H9" s="9">
        <v>6.9166666666666599</v>
      </c>
      <c r="I9" s="10">
        <v>44986</v>
      </c>
      <c r="L9" s="12" t="s">
        <v>46</v>
      </c>
    </row>
    <row r="10" spans="1:12" ht="16" thickBot="1" x14ac:dyDescent="0.4">
      <c r="A10" s="9" t="s">
        <v>0</v>
      </c>
      <c r="B10" s="9">
        <v>11.725</v>
      </c>
      <c r="C10" s="9">
        <v>44.5833333333333</v>
      </c>
      <c r="D10" s="9">
        <v>-1.1083333333333301</v>
      </c>
      <c r="E10" s="9">
        <v>8.68333333333333</v>
      </c>
      <c r="F10" s="9">
        <v>1023.13333333333</v>
      </c>
      <c r="G10" s="9">
        <v>0</v>
      </c>
      <c r="H10" s="9">
        <v>6.3833333333333302</v>
      </c>
      <c r="I10" s="10">
        <v>45017</v>
      </c>
      <c r="L10" s="13" t="s">
        <v>47</v>
      </c>
    </row>
    <row r="11" spans="1:12" ht="16" thickBot="1" x14ac:dyDescent="0.4">
      <c r="A11" s="9" t="s">
        <v>1</v>
      </c>
      <c r="B11" s="9">
        <v>3.93333333333333</v>
      </c>
      <c r="C11" s="9">
        <v>76.3333333333333</v>
      </c>
      <c r="D11" s="9">
        <v>4.9999999999999899E-2</v>
      </c>
      <c r="E11" s="9">
        <v>0.99166666666666603</v>
      </c>
      <c r="F11" s="9">
        <v>1022.625</v>
      </c>
      <c r="G11" s="9">
        <v>0</v>
      </c>
      <c r="H11" s="9">
        <v>7.6083333333333298</v>
      </c>
      <c r="I11" s="10">
        <v>45017</v>
      </c>
    </row>
    <row r="12" spans="1:12" x14ac:dyDescent="0.35">
      <c r="A12" s="9" t="s">
        <v>0</v>
      </c>
      <c r="B12" s="9">
        <v>12.0833333333333</v>
      </c>
      <c r="C12" s="9">
        <v>46.9166666666666</v>
      </c>
      <c r="D12" s="9">
        <v>0.19166666666666601</v>
      </c>
      <c r="E12" s="9">
        <v>9.4833333333333307</v>
      </c>
      <c r="F12" s="9">
        <v>1023.58333333333</v>
      </c>
      <c r="G12" s="9">
        <v>0</v>
      </c>
      <c r="H12" s="9">
        <v>3.9083333333333301</v>
      </c>
      <c r="I12" s="10">
        <v>45047</v>
      </c>
      <c r="L12" s="15" t="s">
        <v>48</v>
      </c>
    </row>
    <row r="13" spans="1:12" x14ac:dyDescent="0.35">
      <c r="A13" s="9" t="s">
        <v>1</v>
      </c>
      <c r="B13" s="9">
        <v>3.65</v>
      </c>
      <c r="C13" s="9">
        <v>75.4166666666666</v>
      </c>
      <c r="D13" s="9">
        <v>-0.34166666666666601</v>
      </c>
      <c r="E13" s="9">
        <v>0.84166666666666601</v>
      </c>
      <c r="F13" s="9">
        <v>1023.55</v>
      </c>
      <c r="G13" s="9">
        <v>0</v>
      </c>
      <c r="H13" s="9">
        <v>3.5</v>
      </c>
      <c r="I13" s="10">
        <v>45047</v>
      </c>
      <c r="L13" s="12" t="s">
        <v>49</v>
      </c>
    </row>
    <row r="14" spans="1:12" x14ac:dyDescent="0.35">
      <c r="A14" s="9" t="s">
        <v>0</v>
      </c>
      <c r="B14" s="9">
        <v>11.591666666666599</v>
      </c>
      <c r="C14" s="9">
        <v>50.5</v>
      </c>
      <c r="D14" s="9">
        <v>1.1083333333333301</v>
      </c>
      <c r="E14" s="9">
        <v>9.0916666666666597</v>
      </c>
      <c r="F14" s="9">
        <v>1024</v>
      </c>
      <c r="G14" s="9">
        <v>71.3333333333333</v>
      </c>
      <c r="H14" s="9">
        <v>3.6333333333333302</v>
      </c>
      <c r="I14" s="10">
        <v>45078</v>
      </c>
      <c r="L14" s="12" t="s">
        <v>51</v>
      </c>
    </row>
    <row r="15" spans="1:12" x14ac:dyDescent="0.35">
      <c r="A15" s="9" t="s">
        <v>1</v>
      </c>
      <c r="B15" s="9">
        <v>6.1333333333333302</v>
      </c>
      <c r="C15" s="9">
        <v>66.4166666666666</v>
      </c>
      <c r="D15" s="9">
        <v>0.266666666666666</v>
      </c>
      <c r="E15" s="9">
        <v>3.4750000000000001</v>
      </c>
      <c r="F15" s="9">
        <v>1023.8583333333301</v>
      </c>
      <c r="G15" s="9">
        <v>43.1666666666666</v>
      </c>
      <c r="H15" s="9">
        <v>3.7166666666666601</v>
      </c>
      <c r="I15" s="10">
        <v>45078</v>
      </c>
      <c r="L15" s="12" t="s">
        <v>52</v>
      </c>
    </row>
    <row r="16" spans="1:12" ht="16" thickBot="1" x14ac:dyDescent="0.4">
      <c r="A16" s="9" t="s">
        <v>0</v>
      </c>
      <c r="B16" s="9">
        <v>12.5166666666666</v>
      </c>
      <c r="C16" s="9">
        <v>54.4166666666666</v>
      </c>
      <c r="D16" s="9">
        <v>3.1083333333333298</v>
      </c>
      <c r="E16" s="9">
        <v>10.158333333333299</v>
      </c>
      <c r="F16" s="9">
        <v>1022.2333333333301</v>
      </c>
      <c r="G16" s="9">
        <v>75</v>
      </c>
      <c r="H16" s="9">
        <v>7.5</v>
      </c>
      <c r="I16" s="10">
        <v>45108</v>
      </c>
      <c r="L16" s="13" t="s">
        <v>53</v>
      </c>
    </row>
    <row r="17" spans="1:12" x14ac:dyDescent="0.35">
      <c r="A17" s="9" t="s">
        <v>1</v>
      </c>
      <c r="B17" s="9">
        <v>7.74166666666666</v>
      </c>
      <c r="C17" s="9">
        <v>73.5833333333333</v>
      </c>
      <c r="D17" s="9">
        <v>3.3</v>
      </c>
      <c r="E17" s="9">
        <v>5.3</v>
      </c>
      <c r="F17" s="9">
        <v>1022.44999999999</v>
      </c>
      <c r="G17" s="9">
        <v>43.5833333333333</v>
      </c>
      <c r="H17" s="9">
        <v>9.4499999999999993</v>
      </c>
      <c r="I17" s="10">
        <v>45108</v>
      </c>
    </row>
    <row r="18" spans="1:12" ht="16" thickBot="1" x14ac:dyDescent="0.4">
      <c r="A18" s="9" t="s">
        <v>0</v>
      </c>
      <c r="B18" s="9">
        <v>12.383333333333301</v>
      </c>
      <c r="C18" s="9">
        <v>68.5</v>
      </c>
      <c r="D18" s="9">
        <v>6.6499999999999897</v>
      </c>
      <c r="E18" s="9">
        <v>10.6166666666666</v>
      </c>
      <c r="F18" s="9">
        <v>1019.55833333333</v>
      </c>
      <c r="G18" s="9">
        <v>76.3333333333333</v>
      </c>
      <c r="H18" s="9">
        <v>11.216666666666599</v>
      </c>
      <c r="I18" s="10">
        <v>45139</v>
      </c>
    </row>
    <row r="19" spans="1:12" x14ac:dyDescent="0.35">
      <c r="A19" s="9" t="s">
        <v>1</v>
      </c>
      <c r="B19" s="9">
        <v>8.5250000000000004</v>
      </c>
      <c r="C19" s="9">
        <v>74.4166666666666</v>
      </c>
      <c r="D19" s="9">
        <v>4.25</v>
      </c>
      <c r="E19" s="9">
        <v>6.0166666666666604</v>
      </c>
      <c r="F19" s="9">
        <v>1020.21666666666</v>
      </c>
      <c r="G19" s="9">
        <v>32.8333333333333</v>
      </c>
      <c r="H19" s="9">
        <v>14.1666666666666</v>
      </c>
      <c r="I19" s="10">
        <v>45139</v>
      </c>
      <c r="L19" s="16" t="s">
        <v>50</v>
      </c>
    </row>
    <row r="20" spans="1:12" x14ac:dyDescent="0.35">
      <c r="A20" s="9" t="s">
        <v>0</v>
      </c>
      <c r="B20" s="9">
        <v>14.75</v>
      </c>
      <c r="C20" s="9">
        <v>60.5833333333333</v>
      </c>
      <c r="D20" s="9">
        <v>6.93333333333333</v>
      </c>
      <c r="E20" s="9">
        <v>13.091666666666599</v>
      </c>
      <c r="F20" s="9">
        <v>1020.24166666666</v>
      </c>
      <c r="G20" s="9">
        <v>32</v>
      </c>
      <c r="H20" s="9">
        <v>8.9666666666666597</v>
      </c>
      <c r="I20" s="10">
        <v>45170</v>
      </c>
      <c r="L20" s="12" t="s">
        <v>65</v>
      </c>
    </row>
    <row r="21" spans="1:12" x14ac:dyDescent="0.35">
      <c r="A21" s="9" t="s">
        <v>1</v>
      </c>
      <c r="B21" s="9">
        <v>9.2916666666666607</v>
      </c>
      <c r="C21" s="9">
        <v>77.75</v>
      </c>
      <c r="D21" s="9">
        <v>5.5833333333333304</v>
      </c>
      <c r="E21" s="9">
        <v>7.1583333333333297</v>
      </c>
      <c r="F21" s="9">
        <v>1020.09166666666</v>
      </c>
      <c r="G21" s="9">
        <v>25.3333333333333</v>
      </c>
      <c r="H21" s="9">
        <v>12.475</v>
      </c>
      <c r="I21" s="10">
        <v>45170</v>
      </c>
      <c r="L21" s="12" t="s">
        <v>54</v>
      </c>
    </row>
    <row r="22" spans="1:12" x14ac:dyDescent="0.35">
      <c r="A22" s="9" t="s">
        <v>0</v>
      </c>
      <c r="B22" s="9">
        <v>14.858333333333301</v>
      </c>
      <c r="C22" s="9">
        <v>57.5833333333333</v>
      </c>
      <c r="D22" s="9">
        <v>5.95</v>
      </c>
      <c r="E22" s="9">
        <v>12.975</v>
      </c>
      <c r="F22" s="9">
        <v>1019.70833333333</v>
      </c>
      <c r="G22" s="9">
        <v>25.1666666666666</v>
      </c>
      <c r="H22" s="9">
        <v>7.9583333333333304</v>
      </c>
      <c r="I22" s="10">
        <v>45200</v>
      </c>
      <c r="L22" s="14" t="s">
        <v>60</v>
      </c>
    </row>
    <row r="23" spans="1:12" x14ac:dyDescent="0.35">
      <c r="A23" s="9" t="s">
        <v>1</v>
      </c>
      <c r="B23" s="9">
        <v>8.9083333333333297</v>
      </c>
      <c r="C23" s="9">
        <v>81.9166666666666</v>
      </c>
      <c r="D23" s="9">
        <v>5.9249999999999998</v>
      </c>
      <c r="E23" s="9">
        <v>7.2583333333333302</v>
      </c>
      <c r="F23" s="9">
        <v>1019.33333333333</v>
      </c>
      <c r="G23" s="9">
        <v>40.9166666666666</v>
      </c>
      <c r="H23" s="9">
        <v>6.75</v>
      </c>
      <c r="I23" s="10">
        <v>45200</v>
      </c>
      <c r="L23" s="14" t="s">
        <v>61</v>
      </c>
    </row>
    <row r="24" spans="1:12" x14ac:dyDescent="0.35">
      <c r="A24" s="9" t="s">
        <v>0</v>
      </c>
      <c r="B24" s="9">
        <v>11.4583333333333</v>
      </c>
      <c r="C24" s="9">
        <v>85.25</v>
      </c>
      <c r="D24" s="9">
        <v>9.0749999999999993</v>
      </c>
      <c r="E24" s="9">
        <v>10.424999999999899</v>
      </c>
      <c r="F24" s="9">
        <v>1013.75833333333</v>
      </c>
      <c r="G24" s="9">
        <v>92.25</v>
      </c>
      <c r="H24" s="9">
        <v>8.43333333333333</v>
      </c>
      <c r="I24" s="10">
        <v>45231</v>
      </c>
      <c r="L24" s="14" t="s">
        <v>62</v>
      </c>
    </row>
    <row r="25" spans="1:12" x14ac:dyDescent="0.35">
      <c r="A25" s="9" t="s">
        <v>1</v>
      </c>
      <c r="B25" s="9">
        <v>10.475</v>
      </c>
      <c r="C25" s="9">
        <v>83.75</v>
      </c>
      <c r="D25" s="9">
        <v>7.8250000000000002</v>
      </c>
      <c r="E25" s="9">
        <v>9.1666666666666607</v>
      </c>
      <c r="F25" s="9">
        <v>1015.07499999999</v>
      </c>
      <c r="G25" s="9">
        <v>94.1666666666666</v>
      </c>
      <c r="H25" s="9">
        <v>8.0250000000000004</v>
      </c>
      <c r="I25" s="10">
        <v>45231</v>
      </c>
      <c r="L25" s="12" t="s">
        <v>55</v>
      </c>
    </row>
    <row r="26" spans="1:12" x14ac:dyDescent="0.35">
      <c r="A26" s="9" t="s">
        <v>0</v>
      </c>
      <c r="B26" s="9">
        <v>10.2083333333333</v>
      </c>
      <c r="C26" s="9">
        <v>87.5833333333333</v>
      </c>
      <c r="D26" s="9">
        <v>8.25</v>
      </c>
      <c r="E26" s="9">
        <v>9.0500000000000007</v>
      </c>
      <c r="F26" s="9">
        <v>1014.15833333333</v>
      </c>
      <c r="G26" s="9">
        <v>100</v>
      </c>
      <c r="H26" s="9">
        <v>7.3</v>
      </c>
      <c r="I26" s="10">
        <v>45261</v>
      </c>
      <c r="L26" s="12" t="s">
        <v>56</v>
      </c>
    </row>
    <row r="27" spans="1:12" x14ac:dyDescent="0.35">
      <c r="A27" s="9" t="s">
        <v>1</v>
      </c>
      <c r="B27" s="9">
        <v>9.11666666666666</v>
      </c>
      <c r="C27" s="9">
        <v>94</v>
      </c>
      <c r="D27" s="9">
        <v>8.1666666666666607</v>
      </c>
      <c r="E27" s="9">
        <v>7.8416666666666597</v>
      </c>
      <c r="F27" s="9">
        <v>1014.25</v>
      </c>
      <c r="G27" s="9">
        <v>93.3333333333333</v>
      </c>
      <c r="H27" s="9">
        <v>9.6749999999999901</v>
      </c>
      <c r="I27" s="10">
        <v>45261</v>
      </c>
      <c r="L27" s="12" t="s">
        <v>57</v>
      </c>
    </row>
    <row r="28" spans="1:12" x14ac:dyDescent="0.35">
      <c r="A28" s="9" t="s">
        <v>0</v>
      </c>
      <c r="B28" s="9">
        <v>8.5666666666666593</v>
      </c>
      <c r="C28" s="9">
        <v>66.8333333333333</v>
      </c>
      <c r="D28" s="9">
        <v>2.49166666666666</v>
      </c>
      <c r="E28" s="9">
        <v>5.7583333333333302</v>
      </c>
      <c r="F28" s="9">
        <v>1016.09166666666</v>
      </c>
      <c r="G28" s="9">
        <v>39.4166666666666</v>
      </c>
      <c r="H28" s="9">
        <v>11.174999999999899</v>
      </c>
      <c r="I28" s="9" t="s">
        <v>2</v>
      </c>
      <c r="L28" s="12" t="s">
        <v>58</v>
      </c>
    </row>
    <row r="29" spans="1:12" x14ac:dyDescent="0.35">
      <c r="A29" s="9" t="s">
        <v>1</v>
      </c>
      <c r="B29" s="9">
        <v>6.49166666666666</v>
      </c>
      <c r="C29" s="9">
        <v>78.8333333333333</v>
      </c>
      <c r="D29" s="9">
        <v>2.8</v>
      </c>
      <c r="E29" s="9">
        <v>4.0666666666666602</v>
      </c>
      <c r="F29" s="9">
        <v>1015.55</v>
      </c>
      <c r="G29" s="9">
        <v>54.4166666666666</v>
      </c>
      <c r="H29" s="9">
        <v>10.966666666666599</v>
      </c>
      <c r="I29" s="9" t="s">
        <v>2</v>
      </c>
      <c r="L29" s="12" t="s">
        <v>59</v>
      </c>
    </row>
    <row r="30" spans="1:12" x14ac:dyDescent="0.35">
      <c r="A30" s="9" t="s">
        <v>0</v>
      </c>
      <c r="B30" s="9">
        <v>9.7333333333333307</v>
      </c>
      <c r="C30" s="9">
        <v>64.25</v>
      </c>
      <c r="D30" s="9">
        <v>2.875</v>
      </c>
      <c r="E30" s="9">
        <v>6.9833333333333298</v>
      </c>
      <c r="F30" s="9">
        <v>1019.18333333333</v>
      </c>
      <c r="G30" s="9">
        <v>6.6666666666666599</v>
      </c>
      <c r="H30" s="9">
        <v>11.316666666666601</v>
      </c>
      <c r="I30" s="9" t="s">
        <v>3</v>
      </c>
      <c r="L30" s="12"/>
    </row>
    <row r="31" spans="1:12" x14ac:dyDescent="0.35">
      <c r="A31" s="9" t="s">
        <v>1</v>
      </c>
      <c r="B31" s="9">
        <v>3.9</v>
      </c>
      <c r="C31" s="9">
        <v>82.1666666666666</v>
      </c>
      <c r="D31" s="9">
        <v>1.11666666666666</v>
      </c>
      <c r="E31" s="9">
        <v>1</v>
      </c>
      <c r="F31" s="9">
        <v>1018.36666666666</v>
      </c>
      <c r="G31" s="9">
        <v>5</v>
      </c>
      <c r="H31" s="9">
        <v>12.0583333333333</v>
      </c>
      <c r="I31" s="9" t="s">
        <v>3</v>
      </c>
      <c r="L31" s="12" t="s">
        <v>63</v>
      </c>
    </row>
    <row r="32" spans="1:12" x14ac:dyDescent="0.35">
      <c r="A32" s="9" t="s">
        <v>0</v>
      </c>
      <c r="B32" s="9">
        <v>10.533333333333299</v>
      </c>
      <c r="C32" s="9">
        <v>51.6666666666666</v>
      </c>
      <c r="D32" s="9">
        <v>0.20833333333333301</v>
      </c>
      <c r="E32" s="9">
        <v>7.30833333333333</v>
      </c>
      <c r="F32" s="9">
        <v>1015.4833333333301</v>
      </c>
      <c r="G32" s="9">
        <v>4.4166666666666599</v>
      </c>
      <c r="H32" s="9">
        <v>11.941666666666601</v>
      </c>
      <c r="I32" s="9" t="s">
        <v>4</v>
      </c>
      <c r="L32" s="12" t="s">
        <v>64</v>
      </c>
    </row>
    <row r="33" spans="1:12" ht="16" thickBot="1" x14ac:dyDescent="0.4">
      <c r="A33" s="9" t="s">
        <v>1</v>
      </c>
      <c r="B33" s="9">
        <v>4.3333333333333304</v>
      </c>
      <c r="C33" s="9">
        <v>77.25</v>
      </c>
      <c r="D33" s="9">
        <v>0.40833333333333299</v>
      </c>
      <c r="E33" s="9">
        <v>1.375</v>
      </c>
      <c r="F33" s="9">
        <v>1016.18333333333</v>
      </c>
      <c r="G33" s="9">
        <v>8.5833333333333304</v>
      </c>
      <c r="H33" s="9">
        <v>11.75</v>
      </c>
      <c r="I33" s="9" t="s">
        <v>4</v>
      </c>
      <c r="L33" s="13" t="s">
        <v>66</v>
      </c>
    </row>
    <row r="34" spans="1:12" x14ac:dyDescent="0.35">
      <c r="A34" s="9" t="s">
        <v>0</v>
      </c>
      <c r="B34" s="9">
        <v>10.066666666666601</v>
      </c>
      <c r="C34" s="9">
        <v>54.75</v>
      </c>
      <c r="D34" s="9">
        <v>0.67499999999999905</v>
      </c>
      <c r="E34" s="9">
        <v>6.9833333333333298</v>
      </c>
      <c r="F34" s="9">
        <v>1018.25</v>
      </c>
      <c r="G34" s="9">
        <v>4.5833333333333304</v>
      </c>
      <c r="H34" s="9">
        <v>11.008333333333301</v>
      </c>
      <c r="I34" s="9" t="s">
        <v>5</v>
      </c>
    </row>
    <row r="35" spans="1:12" x14ac:dyDescent="0.35">
      <c r="A35" s="9" t="s">
        <v>1</v>
      </c>
      <c r="B35" s="9">
        <v>3.8916666666666599</v>
      </c>
      <c r="C35" s="9">
        <v>75</v>
      </c>
      <c r="D35" s="9">
        <v>-0.233333333333333</v>
      </c>
      <c r="E35" s="9">
        <v>0.78333333333333299</v>
      </c>
      <c r="F35" s="9">
        <v>1017.1</v>
      </c>
      <c r="G35" s="9">
        <v>7</v>
      </c>
      <c r="H35" s="9">
        <v>11.775</v>
      </c>
      <c r="I35" s="9" t="s">
        <v>5</v>
      </c>
    </row>
    <row r="36" spans="1:12" x14ac:dyDescent="0.35">
      <c r="A36" s="9" t="s">
        <v>0</v>
      </c>
      <c r="B36" s="9">
        <v>10.316666666666601</v>
      </c>
      <c r="C36" s="9">
        <v>49.75</v>
      </c>
      <c r="D36" s="9">
        <v>-0.71666666666666601</v>
      </c>
      <c r="E36" s="9">
        <v>7.0666666666666602</v>
      </c>
      <c r="F36" s="9">
        <v>1017.3</v>
      </c>
      <c r="G36" s="9">
        <v>0.16666666666666599</v>
      </c>
      <c r="H36" s="9">
        <v>9.9499999999999993</v>
      </c>
      <c r="I36" s="9" t="s">
        <v>6</v>
      </c>
    </row>
    <row r="37" spans="1:12" x14ac:dyDescent="0.35">
      <c r="A37" s="9" t="s">
        <v>1</v>
      </c>
      <c r="B37" s="9">
        <v>3.2916666666666599</v>
      </c>
      <c r="C37" s="9">
        <v>78.6666666666666</v>
      </c>
      <c r="D37" s="9">
        <v>-0.16666666666666599</v>
      </c>
      <c r="E37" s="9">
        <v>0.17499999999999999</v>
      </c>
      <c r="F37" s="9">
        <v>1017.6416666666599</v>
      </c>
      <c r="G37" s="9">
        <v>0.75</v>
      </c>
      <c r="H37" s="9">
        <v>10.424999999999899</v>
      </c>
      <c r="I37" s="9" t="s">
        <v>6</v>
      </c>
    </row>
    <row r="38" spans="1:12" x14ac:dyDescent="0.35">
      <c r="A38" s="9" t="s">
        <v>0</v>
      </c>
      <c r="B38" s="9">
        <v>10.783333333333299</v>
      </c>
      <c r="C38" s="9">
        <v>47.9166666666666</v>
      </c>
      <c r="D38" s="9">
        <v>-0.61666666666666603</v>
      </c>
      <c r="E38" s="9">
        <v>7.7166666666666597</v>
      </c>
      <c r="F38" s="9">
        <v>1020.04166666666</v>
      </c>
      <c r="G38" s="9">
        <v>57.6666666666666</v>
      </c>
      <c r="H38" s="9">
        <v>7.1</v>
      </c>
      <c r="I38" s="9" t="s">
        <v>7</v>
      </c>
    </row>
    <row r="39" spans="1:12" x14ac:dyDescent="0.35">
      <c r="A39" s="9" t="s">
        <v>1</v>
      </c>
      <c r="B39" s="9">
        <v>4.3</v>
      </c>
      <c r="C39" s="9">
        <v>73.6666666666666</v>
      </c>
      <c r="D39" s="9">
        <v>-0.05</v>
      </c>
      <c r="E39" s="9">
        <v>1.24166666666666</v>
      </c>
      <c r="F39" s="9">
        <v>1018.96666666666</v>
      </c>
      <c r="G39" s="9">
        <v>47.5</v>
      </c>
      <c r="H39" s="9">
        <v>8.1416666666666604</v>
      </c>
      <c r="I39" s="9" t="s">
        <v>7</v>
      </c>
    </row>
    <row r="40" spans="1:12" x14ac:dyDescent="0.35">
      <c r="A40" s="9" t="s">
        <v>0</v>
      </c>
      <c r="B40" s="9">
        <v>12.691666666666601</v>
      </c>
      <c r="C40" s="9">
        <v>43.3333333333333</v>
      </c>
      <c r="D40" s="9">
        <v>-0.25</v>
      </c>
      <c r="E40" s="9">
        <v>9.9833333333333307</v>
      </c>
      <c r="F40" s="9">
        <v>1020.06666666666</v>
      </c>
      <c r="G40" s="9">
        <v>36.0833333333333</v>
      </c>
      <c r="H40" s="9">
        <v>4.61666666666666</v>
      </c>
      <c r="I40" s="9" t="s">
        <v>8</v>
      </c>
    </row>
    <row r="41" spans="1:12" x14ac:dyDescent="0.35">
      <c r="A41" s="9" t="s">
        <v>1</v>
      </c>
      <c r="B41" s="9">
        <v>7.2</v>
      </c>
      <c r="C41" s="9">
        <v>67.5833333333333</v>
      </c>
      <c r="D41" s="9">
        <v>1.5833333333333299</v>
      </c>
      <c r="E41" s="9">
        <v>4.5750000000000002</v>
      </c>
      <c r="F41" s="9">
        <v>1019.53333333333</v>
      </c>
      <c r="G41" s="9">
        <v>49.75</v>
      </c>
      <c r="H41" s="9">
        <v>7.7333333333333298</v>
      </c>
      <c r="I41" s="9" t="s">
        <v>8</v>
      </c>
    </row>
    <row r="42" spans="1:12" x14ac:dyDescent="0.35">
      <c r="A42" s="9" t="s">
        <v>0</v>
      </c>
      <c r="B42" s="9">
        <v>11.466666666666599</v>
      </c>
      <c r="C42" s="9">
        <v>56</v>
      </c>
      <c r="D42" s="9">
        <v>2.80833333333333</v>
      </c>
      <c r="E42" s="9">
        <v>9.2083333333333304</v>
      </c>
      <c r="F42" s="9">
        <v>1018.94166666666</v>
      </c>
      <c r="G42" s="9">
        <v>26.5833333333333</v>
      </c>
      <c r="H42" s="9">
        <v>5.43333333333333</v>
      </c>
      <c r="I42" s="9" t="s">
        <v>9</v>
      </c>
    </row>
    <row r="43" spans="1:12" x14ac:dyDescent="0.35">
      <c r="A43" s="9" t="s">
        <v>1</v>
      </c>
      <c r="B43" s="9">
        <v>7.8916666666666604</v>
      </c>
      <c r="C43" s="9">
        <v>67.1666666666666</v>
      </c>
      <c r="D43" s="9">
        <v>2.0666666666666602</v>
      </c>
      <c r="E43" s="9">
        <v>4.8833333333333302</v>
      </c>
      <c r="F43" s="9">
        <v>1019.44999999999</v>
      </c>
      <c r="G43" s="9">
        <v>22.1666666666666</v>
      </c>
      <c r="H43" s="9">
        <v>17</v>
      </c>
      <c r="I43" s="9" t="s">
        <v>9</v>
      </c>
    </row>
    <row r="44" spans="1:12" x14ac:dyDescent="0.35">
      <c r="A44" s="9" t="s">
        <v>0</v>
      </c>
      <c r="B44" s="9">
        <v>10.5166666666666</v>
      </c>
      <c r="C44" s="9">
        <v>68.0833333333333</v>
      </c>
      <c r="D44" s="9">
        <v>4.61666666666666</v>
      </c>
      <c r="E44" s="9">
        <v>8.1749999999999901</v>
      </c>
      <c r="F44" s="9">
        <v>1020.475</v>
      </c>
      <c r="G44" s="9">
        <v>58.9166666666666</v>
      </c>
      <c r="H44" s="9">
        <v>10.025</v>
      </c>
      <c r="I44" s="9" t="s">
        <v>10</v>
      </c>
    </row>
    <row r="45" spans="1:12" x14ac:dyDescent="0.35">
      <c r="A45" s="9" t="s">
        <v>1</v>
      </c>
      <c r="B45" s="9">
        <v>5.8833333333333302</v>
      </c>
      <c r="C45" s="9">
        <v>88.5</v>
      </c>
      <c r="D45" s="9">
        <v>4.11666666666666</v>
      </c>
      <c r="E45" s="9">
        <v>3.4166666666666599</v>
      </c>
      <c r="F45" s="9">
        <v>1020.1416666666599</v>
      </c>
      <c r="G45" s="9">
        <v>18.6666666666666</v>
      </c>
      <c r="H45" s="9">
        <v>14.025</v>
      </c>
      <c r="I45" s="9" t="s">
        <v>10</v>
      </c>
    </row>
    <row r="46" spans="1:12" x14ac:dyDescent="0.35">
      <c r="A46" s="9" t="s">
        <v>0</v>
      </c>
      <c r="B46" s="9">
        <v>10.9</v>
      </c>
      <c r="C46" s="9">
        <v>64.5</v>
      </c>
      <c r="D46" s="9">
        <v>4.1666666666666599</v>
      </c>
      <c r="E46" s="9">
        <v>8.8833333333333293</v>
      </c>
      <c r="F46" s="9">
        <v>1018.81666666666</v>
      </c>
      <c r="G46" s="9">
        <v>11</v>
      </c>
      <c r="H46" s="9">
        <v>6.2249999999999996</v>
      </c>
      <c r="I46" s="9" t="s">
        <v>11</v>
      </c>
    </row>
    <row r="47" spans="1:12" x14ac:dyDescent="0.35">
      <c r="A47" s="9" t="s">
        <v>1</v>
      </c>
      <c r="B47" s="9">
        <v>6.1</v>
      </c>
      <c r="C47" s="9">
        <v>81.8333333333333</v>
      </c>
      <c r="D47" s="9">
        <v>3.2166666666666601</v>
      </c>
      <c r="E47" s="9">
        <v>3.49166666666666</v>
      </c>
      <c r="F47" s="9">
        <v>1018.56666666666</v>
      </c>
      <c r="G47" s="9">
        <v>10.75</v>
      </c>
      <c r="H47" s="9">
        <v>12.525</v>
      </c>
      <c r="I47" s="9" t="s">
        <v>11</v>
      </c>
    </row>
    <row r="48" spans="1:12" x14ac:dyDescent="0.35">
      <c r="A48" s="9" t="s">
        <v>0</v>
      </c>
      <c r="B48" s="9">
        <v>11.108333333333301</v>
      </c>
      <c r="C48" s="9">
        <v>59.25</v>
      </c>
      <c r="D48" s="9">
        <v>2.94999999999999</v>
      </c>
      <c r="E48" s="9">
        <v>8.80833333333333</v>
      </c>
      <c r="F48" s="9">
        <v>1020.20833333333</v>
      </c>
      <c r="G48" s="9">
        <v>17.25</v>
      </c>
      <c r="H48" s="9">
        <v>7.2666666666666604</v>
      </c>
      <c r="I48" s="9" t="s">
        <v>12</v>
      </c>
    </row>
    <row r="49" spans="1:9" x14ac:dyDescent="0.35">
      <c r="A49" s="9" t="s">
        <v>1</v>
      </c>
      <c r="B49" s="9">
        <v>5.9749999999999996</v>
      </c>
      <c r="C49" s="9">
        <v>82</v>
      </c>
      <c r="D49" s="9">
        <v>3.1</v>
      </c>
      <c r="E49" s="9">
        <v>3.2749999999999999</v>
      </c>
      <c r="F49" s="9">
        <v>1019.275</v>
      </c>
      <c r="G49" s="9">
        <v>6.75</v>
      </c>
      <c r="H49" s="9">
        <v>15.8666666666666</v>
      </c>
      <c r="I49" s="9" t="s">
        <v>12</v>
      </c>
    </row>
    <row r="50" spans="1:9" x14ac:dyDescent="0.35">
      <c r="A50" s="9" t="s">
        <v>0</v>
      </c>
      <c r="B50" s="9">
        <v>11.4583333333333</v>
      </c>
      <c r="C50" s="9">
        <v>67.3333333333333</v>
      </c>
      <c r="D50" s="9">
        <v>5.3166666666666602</v>
      </c>
      <c r="E50" s="9">
        <v>9.125</v>
      </c>
      <c r="F50" s="9">
        <v>1015.90833333333</v>
      </c>
      <c r="G50" s="9">
        <v>35.4166666666666</v>
      </c>
      <c r="H50" s="9">
        <v>12.033333333333299</v>
      </c>
      <c r="I50" s="9" t="s">
        <v>13</v>
      </c>
    </row>
    <row r="51" spans="1:9" x14ac:dyDescent="0.35">
      <c r="A51" s="9" t="s">
        <v>1</v>
      </c>
      <c r="B51" s="9">
        <v>7.4083333333333297</v>
      </c>
      <c r="C51" s="9">
        <v>80.9166666666666</v>
      </c>
      <c r="D51" s="9">
        <v>4.2833333333333297</v>
      </c>
      <c r="E51" s="9">
        <v>4.7916666666666599</v>
      </c>
      <c r="F51" s="9">
        <v>1015.96666666666</v>
      </c>
      <c r="G51" s="9">
        <v>32.75</v>
      </c>
      <c r="H51" s="9">
        <v>16.3333333333333</v>
      </c>
      <c r="I51" s="9" t="s">
        <v>13</v>
      </c>
    </row>
    <row r="52" spans="1:9" x14ac:dyDescent="0.35">
      <c r="A52" s="9" t="s">
        <v>0</v>
      </c>
      <c r="B52" s="9">
        <v>10.7</v>
      </c>
      <c r="C52" s="9">
        <v>75.4166666666666</v>
      </c>
      <c r="D52" s="9">
        <v>6.3916666666666604</v>
      </c>
      <c r="E52" s="9">
        <v>9.1</v>
      </c>
      <c r="F52" s="9">
        <v>1018.35</v>
      </c>
      <c r="G52" s="9">
        <v>36.5833333333333</v>
      </c>
      <c r="H52" s="9">
        <v>6.1083333333333298</v>
      </c>
      <c r="I52" s="9" t="s">
        <v>14</v>
      </c>
    </row>
    <row r="53" spans="1:9" x14ac:dyDescent="0.35">
      <c r="A53" s="9" t="s">
        <v>1</v>
      </c>
      <c r="B53" s="9">
        <v>7.0750000000000002</v>
      </c>
      <c r="C53" s="9">
        <v>91.1666666666666</v>
      </c>
      <c r="D53" s="9">
        <v>5.6916666666666602</v>
      </c>
      <c r="E53" s="9">
        <v>5.1333333333333302</v>
      </c>
      <c r="F53" s="9">
        <v>1017.78333333333</v>
      </c>
      <c r="G53" s="9">
        <v>55.75</v>
      </c>
      <c r="H53" s="9">
        <v>10.65</v>
      </c>
      <c r="I53" s="9" t="s">
        <v>14</v>
      </c>
    </row>
    <row r="54" spans="1:9" x14ac:dyDescent="0.35">
      <c r="A54" s="9" t="s">
        <v>0</v>
      </c>
      <c r="B54" s="9">
        <v>11.716666666666599</v>
      </c>
      <c r="C54" s="9">
        <v>60.9166666666666</v>
      </c>
      <c r="D54" s="9">
        <v>4.0083333333333302</v>
      </c>
      <c r="E54" s="9">
        <v>9.15</v>
      </c>
      <c r="F54" s="9">
        <v>1021.1083333333301</v>
      </c>
      <c r="G54" s="9">
        <v>3.5</v>
      </c>
      <c r="H54" s="9">
        <v>11.85</v>
      </c>
      <c r="I54" s="9" t="s">
        <v>15</v>
      </c>
    </row>
    <row r="55" spans="1:9" x14ac:dyDescent="0.35">
      <c r="A55" s="9" t="s">
        <v>1</v>
      </c>
      <c r="B55" s="9">
        <v>5.2833333333333297</v>
      </c>
      <c r="C55" s="9">
        <v>85.4166666666666</v>
      </c>
      <c r="D55" s="9">
        <v>2.8916666666666599</v>
      </c>
      <c r="E55" s="9">
        <v>2.82499999999999</v>
      </c>
      <c r="F55" s="9">
        <v>1020.5166666666599</v>
      </c>
      <c r="G55" s="9">
        <v>6.3333333333333304</v>
      </c>
      <c r="H55" s="9">
        <v>9.85</v>
      </c>
      <c r="I55" s="9" t="s">
        <v>15</v>
      </c>
    </row>
    <row r="56" spans="1:9" x14ac:dyDescent="0.35">
      <c r="A56" s="9" t="s">
        <v>0</v>
      </c>
      <c r="B56" s="9">
        <v>12.966666666666599</v>
      </c>
      <c r="C56" s="9">
        <v>52.9166666666666</v>
      </c>
      <c r="D56" s="9">
        <v>2.85</v>
      </c>
      <c r="E56" s="9">
        <v>10.2916666666666</v>
      </c>
      <c r="F56" s="9">
        <v>1020.5166666666599</v>
      </c>
      <c r="G56" s="9">
        <v>7.1666666666666599</v>
      </c>
      <c r="H56" s="9">
        <v>11.7916666666666</v>
      </c>
      <c r="I56" s="9" t="s">
        <v>16</v>
      </c>
    </row>
    <row r="57" spans="1:9" x14ac:dyDescent="0.35">
      <c r="A57" s="9" t="s">
        <v>1</v>
      </c>
      <c r="B57" s="9">
        <v>5.9749999999999996</v>
      </c>
      <c r="C57" s="9">
        <v>77.9166666666666</v>
      </c>
      <c r="D57" s="9">
        <v>2.2333333333333298</v>
      </c>
      <c r="E57" s="9">
        <v>3.2666666666666599</v>
      </c>
      <c r="F57" s="9">
        <v>1019.50833333333</v>
      </c>
      <c r="G57" s="9">
        <v>8</v>
      </c>
      <c r="H57" s="9">
        <v>12.408333333333299</v>
      </c>
      <c r="I57" s="9" t="s">
        <v>16</v>
      </c>
    </row>
    <row r="58" spans="1:9" x14ac:dyDescent="0.35">
      <c r="A58" s="9" t="s">
        <v>0</v>
      </c>
      <c r="B58" s="9">
        <v>13.3083333333333</v>
      </c>
      <c r="C58" s="9">
        <v>50.5</v>
      </c>
      <c r="D58" s="9">
        <v>2.625</v>
      </c>
      <c r="E58" s="9">
        <v>10.7416666666666</v>
      </c>
      <c r="F58" s="9">
        <v>1016.07499999999</v>
      </c>
      <c r="G58" s="9">
        <v>68.3333333333333</v>
      </c>
      <c r="H58" s="9">
        <v>9.1666666666666607</v>
      </c>
      <c r="I58" s="9" t="s">
        <v>17</v>
      </c>
    </row>
    <row r="59" spans="1:9" x14ac:dyDescent="0.35">
      <c r="A59" s="9" t="s">
        <v>1</v>
      </c>
      <c r="B59" s="9">
        <v>7.4166666666666599</v>
      </c>
      <c r="C59" s="9">
        <v>64.3333333333333</v>
      </c>
      <c r="D59" s="9">
        <v>1.0333333333333301</v>
      </c>
      <c r="E59" s="9">
        <v>4.3499999999999996</v>
      </c>
      <c r="F59" s="9">
        <v>1015.8916666666599</v>
      </c>
      <c r="G59" s="9">
        <v>32.4166666666666</v>
      </c>
      <c r="H59" s="9">
        <v>13.9916666666666</v>
      </c>
      <c r="I59" s="9" t="s">
        <v>17</v>
      </c>
    </row>
    <row r="60" spans="1:9" x14ac:dyDescent="0.35">
      <c r="A60" s="9" t="s">
        <v>0</v>
      </c>
      <c r="B60" s="9">
        <v>13.466666666666599</v>
      </c>
      <c r="C60" s="9">
        <v>54.75</v>
      </c>
      <c r="D60" s="9">
        <v>4.24166666666666</v>
      </c>
      <c r="E60" s="9">
        <v>10.9166666666666</v>
      </c>
      <c r="F60" s="9">
        <v>1013.4833333333301</v>
      </c>
      <c r="G60" s="9">
        <v>82.3333333333333</v>
      </c>
      <c r="H60" s="9">
        <v>11.9166666666666</v>
      </c>
      <c r="I60" s="9" t="s">
        <v>18</v>
      </c>
    </row>
    <row r="61" spans="1:9" x14ac:dyDescent="0.35">
      <c r="A61" s="9" t="s">
        <v>1</v>
      </c>
      <c r="B61" s="9">
        <v>8.875</v>
      </c>
      <c r="C61" s="9">
        <v>67.1666666666666</v>
      </c>
      <c r="D61" s="9">
        <v>2.99166666666666</v>
      </c>
      <c r="E61" s="9">
        <v>5.9666666666666597</v>
      </c>
      <c r="F61" s="9">
        <v>1013.41666666666</v>
      </c>
      <c r="G61" s="9">
        <v>67.75</v>
      </c>
      <c r="H61" s="9">
        <v>16.5</v>
      </c>
      <c r="I61" s="9" t="s">
        <v>18</v>
      </c>
    </row>
    <row r="62" spans="1:9" x14ac:dyDescent="0.35">
      <c r="A62" s="9" t="s">
        <v>0</v>
      </c>
      <c r="B62" s="9">
        <v>10.6416666666666</v>
      </c>
      <c r="C62" s="9">
        <v>90.4166666666666</v>
      </c>
      <c r="D62" s="9">
        <v>9.1416666666666604</v>
      </c>
      <c r="E62" s="9">
        <v>9.2916666666666607</v>
      </c>
      <c r="F62" s="9">
        <v>1019.69999999999</v>
      </c>
      <c r="G62" s="9">
        <v>100</v>
      </c>
      <c r="H62" s="9">
        <v>12.2916666666666</v>
      </c>
      <c r="I62" s="9" t="s">
        <v>19</v>
      </c>
    </row>
    <row r="63" spans="1:9" x14ac:dyDescent="0.35">
      <c r="A63" s="9" t="s">
        <v>1</v>
      </c>
      <c r="B63" s="9">
        <v>9.1333333333333293</v>
      </c>
      <c r="C63" s="9">
        <v>88.9166666666666</v>
      </c>
      <c r="D63" s="9">
        <v>7.3833333333333302</v>
      </c>
      <c r="E63" s="9">
        <v>6.8916666666666604</v>
      </c>
      <c r="F63" s="9">
        <v>1019.2333333333301</v>
      </c>
      <c r="G63" s="9">
        <v>88.75</v>
      </c>
      <c r="H63" s="9">
        <v>19.75</v>
      </c>
      <c r="I63" s="9" t="s">
        <v>19</v>
      </c>
    </row>
    <row r="64" spans="1:9" x14ac:dyDescent="0.35">
      <c r="A64" s="9" t="s">
        <v>0</v>
      </c>
      <c r="B64" s="9">
        <v>13.1666666666666</v>
      </c>
      <c r="C64" s="9">
        <v>64.9166666666666</v>
      </c>
      <c r="D64" s="9">
        <v>6.3416666666666597</v>
      </c>
      <c r="E64" s="9">
        <v>11.033333333333299</v>
      </c>
      <c r="F64" s="9">
        <v>1022.05833333333</v>
      </c>
      <c r="G64" s="9">
        <v>1.25</v>
      </c>
      <c r="H64" s="9">
        <v>13.6166666666666</v>
      </c>
      <c r="I64" s="9" t="s">
        <v>20</v>
      </c>
    </row>
    <row r="65" spans="1:9" x14ac:dyDescent="0.35">
      <c r="A65" s="9" t="s">
        <v>1</v>
      </c>
      <c r="B65" s="9">
        <v>7.95</v>
      </c>
      <c r="C65" s="9">
        <v>86</v>
      </c>
      <c r="D65" s="9">
        <v>5.6499999999999897</v>
      </c>
      <c r="E65" s="9">
        <v>6.0249999999999897</v>
      </c>
      <c r="F65" s="9">
        <v>1022.00833333333</v>
      </c>
      <c r="G65" s="9">
        <v>9.8333333333333304</v>
      </c>
      <c r="H65" s="9">
        <v>11.75</v>
      </c>
      <c r="I65" s="9" t="s">
        <v>20</v>
      </c>
    </row>
    <row r="66" spans="1:9" x14ac:dyDescent="0.35">
      <c r="A66" s="9" t="s">
        <v>0</v>
      </c>
      <c r="B66" s="9">
        <v>14.358333333333301</v>
      </c>
      <c r="C66" s="9">
        <v>48.3333333333333</v>
      </c>
      <c r="D66" s="9">
        <v>3.0083333333333302</v>
      </c>
      <c r="E66" s="9">
        <v>11.691666666666601</v>
      </c>
      <c r="F66" s="9">
        <v>1019.30833333333</v>
      </c>
      <c r="G66" s="9">
        <v>18.4166666666666</v>
      </c>
      <c r="H66" s="9">
        <v>12.025</v>
      </c>
      <c r="I66" s="10">
        <v>44928</v>
      </c>
    </row>
    <row r="67" spans="1:9" x14ac:dyDescent="0.35">
      <c r="A67" s="9" t="s">
        <v>1</v>
      </c>
      <c r="B67" s="9">
        <v>7.8833333333333302</v>
      </c>
      <c r="C67" s="9">
        <v>72.8333333333333</v>
      </c>
      <c r="D67" s="9">
        <v>3.2583333333333302</v>
      </c>
      <c r="E67" s="9">
        <v>5.25</v>
      </c>
      <c r="F67" s="9">
        <v>1019.34166666666</v>
      </c>
      <c r="G67" s="9">
        <v>26.5</v>
      </c>
      <c r="H67" s="9">
        <v>13.2083333333333</v>
      </c>
      <c r="I67" s="10">
        <v>44928</v>
      </c>
    </row>
    <row r="68" spans="1:9" x14ac:dyDescent="0.35">
      <c r="A68" s="9" t="s">
        <v>0</v>
      </c>
      <c r="B68" s="9">
        <v>16.816666666666599</v>
      </c>
      <c r="C68" s="9">
        <v>45.4166666666666</v>
      </c>
      <c r="D68" s="9">
        <v>4.8166666666666602</v>
      </c>
      <c r="E68" s="9">
        <v>14.466666666666599</v>
      </c>
      <c r="F68" s="9">
        <v>1017.49166666666</v>
      </c>
      <c r="G68" s="9">
        <v>48.3333333333333</v>
      </c>
      <c r="H68" s="9">
        <v>12.941666666666601</v>
      </c>
      <c r="I68" s="10">
        <v>44959</v>
      </c>
    </row>
    <row r="69" spans="1:9" x14ac:dyDescent="0.35">
      <c r="A69" s="9" t="s">
        <v>1</v>
      </c>
      <c r="B69" s="9">
        <v>10.908333333333299</v>
      </c>
      <c r="C69" s="9">
        <v>55.6666666666666</v>
      </c>
      <c r="D69" s="9">
        <v>2.2916666666666599</v>
      </c>
      <c r="E69" s="9">
        <v>8.1416666666666604</v>
      </c>
      <c r="F69" s="9">
        <v>1017.55</v>
      </c>
      <c r="G69" s="9">
        <v>61.4166666666666</v>
      </c>
      <c r="H69" s="9">
        <v>12.5416666666666</v>
      </c>
      <c r="I69" s="10">
        <v>44959</v>
      </c>
    </row>
    <row r="70" spans="1:9" x14ac:dyDescent="0.35">
      <c r="A70" s="9" t="s">
        <v>0</v>
      </c>
      <c r="B70" s="9">
        <v>15.85</v>
      </c>
      <c r="C70" s="9">
        <v>53.8333333333333</v>
      </c>
      <c r="D70" s="9">
        <v>6.30833333333333</v>
      </c>
      <c r="E70" s="9">
        <v>13.883333333333301</v>
      </c>
      <c r="F70" s="9">
        <v>1016.96666666666</v>
      </c>
      <c r="G70" s="9">
        <v>79.3333333333333</v>
      </c>
      <c r="H70" s="9">
        <v>10.95</v>
      </c>
      <c r="I70" s="10">
        <v>44987</v>
      </c>
    </row>
    <row r="71" spans="1:9" x14ac:dyDescent="0.35">
      <c r="A71" s="9" t="s">
        <v>1</v>
      </c>
      <c r="B71" s="9">
        <v>10.9166666666666</v>
      </c>
      <c r="C71" s="9">
        <v>62</v>
      </c>
      <c r="D71" s="9">
        <v>3.9083333333333301</v>
      </c>
      <c r="E71" s="9">
        <v>8.375</v>
      </c>
      <c r="F71" s="9">
        <v>1016.70833333333</v>
      </c>
      <c r="G71" s="9">
        <v>30.6666666666666</v>
      </c>
      <c r="H71" s="9">
        <v>14.824999999999999</v>
      </c>
      <c r="I71" s="10">
        <v>44987</v>
      </c>
    </row>
    <row r="72" spans="1:9" x14ac:dyDescent="0.35">
      <c r="A72" s="9" t="s">
        <v>0</v>
      </c>
      <c r="B72" s="9">
        <v>16.399999999999999</v>
      </c>
      <c r="C72" s="9">
        <v>54</v>
      </c>
      <c r="D72" s="9">
        <v>6.7833333333333297</v>
      </c>
      <c r="E72" s="9">
        <v>14.125</v>
      </c>
      <c r="F72" s="9">
        <v>1015.32499999999</v>
      </c>
      <c r="G72" s="9">
        <v>1.5</v>
      </c>
      <c r="H72" s="9">
        <v>16.216666666666601</v>
      </c>
      <c r="I72" s="10">
        <v>45018</v>
      </c>
    </row>
    <row r="73" spans="1:9" x14ac:dyDescent="0.35">
      <c r="A73" s="9" t="s">
        <v>1</v>
      </c>
      <c r="B73" s="9">
        <v>11</v>
      </c>
      <c r="C73" s="9">
        <v>69.1666666666666</v>
      </c>
      <c r="D73" s="9">
        <v>5.5</v>
      </c>
      <c r="E73" s="9">
        <v>8.7583333333333293</v>
      </c>
      <c r="F73" s="9">
        <v>1015.05</v>
      </c>
      <c r="G73" s="9">
        <v>7.0833333333333304</v>
      </c>
      <c r="H73" s="9">
        <v>15.975</v>
      </c>
      <c r="I73" s="10">
        <v>45018</v>
      </c>
    </row>
    <row r="74" spans="1:9" x14ac:dyDescent="0.35">
      <c r="A74" s="9" t="s">
        <v>0</v>
      </c>
      <c r="B74" s="9">
        <v>16.033333333333299</v>
      </c>
      <c r="C74" s="9">
        <v>55.4166666666666</v>
      </c>
      <c r="D74" s="9">
        <v>6.43333333333333</v>
      </c>
      <c r="E74" s="9">
        <v>14.375</v>
      </c>
      <c r="F74" s="9">
        <v>1012.66666666666</v>
      </c>
      <c r="G74" s="9">
        <v>22.9166666666666</v>
      </c>
      <c r="H74" s="9">
        <v>7.18333333333333</v>
      </c>
      <c r="I74" s="10">
        <v>45048</v>
      </c>
    </row>
    <row r="75" spans="1:9" x14ac:dyDescent="0.35">
      <c r="A75" s="9" t="s">
        <v>1</v>
      </c>
      <c r="B75" s="9">
        <v>9.9499999999999993</v>
      </c>
      <c r="C75" s="9">
        <v>81.5</v>
      </c>
      <c r="D75" s="9">
        <v>6.7666666666666604</v>
      </c>
      <c r="E75" s="9">
        <v>8.24166666666666</v>
      </c>
      <c r="F75" s="9">
        <v>1013.3</v>
      </c>
      <c r="G75" s="9">
        <v>20.6666666666666</v>
      </c>
      <c r="H75" s="9">
        <v>9.4583333333333304</v>
      </c>
      <c r="I75" s="10">
        <v>45048</v>
      </c>
    </row>
    <row r="76" spans="1:9" x14ac:dyDescent="0.35">
      <c r="A76" s="9" t="s">
        <v>0</v>
      </c>
      <c r="B76" s="9">
        <v>14.383333333333301</v>
      </c>
      <c r="C76" s="9">
        <v>70.4166666666666</v>
      </c>
      <c r="D76" s="9">
        <v>8.9583333333333304</v>
      </c>
      <c r="E76" s="9">
        <v>13.466666666666599</v>
      </c>
      <c r="F76" s="9">
        <v>1015.425</v>
      </c>
      <c r="G76" s="9">
        <v>43.5833333333333</v>
      </c>
      <c r="H76" s="9">
        <v>6.30833333333333</v>
      </c>
      <c r="I76" s="10">
        <v>45079</v>
      </c>
    </row>
    <row r="77" spans="1:9" x14ac:dyDescent="0.35">
      <c r="A77" s="9" t="s">
        <v>1</v>
      </c>
      <c r="B77" s="9">
        <v>10.775</v>
      </c>
      <c r="C77" s="9">
        <v>86.0833333333333</v>
      </c>
      <c r="D77" s="9">
        <v>8.5250000000000004</v>
      </c>
      <c r="E77" s="9">
        <v>9.5916666666666597</v>
      </c>
      <c r="F77" s="9">
        <v>1014.625</v>
      </c>
      <c r="G77" s="9">
        <v>47.1666666666666</v>
      </c>
      <c r="H77" s="9">
        <v>9.5166666666666604</v>
      </c>
      <c r="I77" s="10">
        <v>45079</v>
      </c>
    </row>
    <row r="78" spans="1:9" x14ac:dyDescent="0.35">
      <c r="A78" s="9" t="s">
        <v>0</v>
      </c>
      <c r="B78" s="9">
        <v>14.9</v>
      </c>
      <c r="C78" s="9">
        <v>54.4166666666666</v>
      </c>
      <c r="D78" s="9">
        <v>5.1499999999999897</v>
      </c>
      <c r="E78" s="9">
        <v>12.533333333333299</v>
      </c>
      <c r="F78" s="9">
        <v>1013.58333333333</v>
      </c>
      <c r="G78" s="9">
        <v>0</v>
      </c>
      <c r="H78" s="9">
        <v>13.283333333333299</v>
      </c>
      <c r="I78" s="10">
        <v>45109</v>
      </c>
    </row>
    <row r="79" spans="1:9" x14ac:dyDescent="0.35">
      <c r="A79" s="9" t="s">
        <v>1</v>
      </c>
      <c r="B79" s="9">
        <v>8.18333333333333</v>
      </c>
      <c r="C79" s="9">
        <v>84</v>
      </c>
      <c r="D79" s="9">
        <v>5.5249999999999897</v>
      </c>
      <c r="E79" s="9">
        <v>6.1666666666666599</v>
      </c>
      <c r="F79" s="9">
        <v>1014.24166666666</v>
      </c>
      <c r="G79" s="9">
        <v>0.16666666666666599</v>
      </c>
      <c r="H79" s="9">
        <v>10.691666666666601</v>
      </c>
      <c r="I79" s="10">
        <v>45109</v>
      </c>
    </row>
    <row r="80" spans="1:9" x14ac:dyDescent="0.35">
      <c r="A80" s="9" t="s">
        <v>0</v>
      </c>
      <c r="B80" s="9">
        <v>14.95</v>
      </c>
      <c r="C80" s="9">
        <v>50.25</v>
      </c>
      <c r="D80" s="9">
        <v>3.93333333333333</v>
      </c>
      <c r="E80" s="9">
        <v>12.733333333333301</v>
      </c>
      <c r="F80" s="9">
        <v>1015.06666666666</v>
      </c>
      <c r="G80" s="9">
        <v>43.9166666666666</v>
      </c>
      <c r="H80" s="9">
        <v>7.0666666666666602</v>
      </c>
      <c r="I80" s="10">
        <v>45140</v>
      </c>
    </row>
    <row r="81" spans="1:9" x14ac:dyDescent="0.35">
      <c r="A81" s="9" t="s">
        <v>1</v>
      </c>
      <c r="B81" s="9">
        <v>8.11666666666666</v>
      </c>
      <c r="C81" s="9">
        <v>79.1666666666666</v>
      </c>
      <c r="D81" s="9">
        <v>4.6416666666666604</v>
      </c>
      <c r="E81" s="9">
        <v>5.7749999999999897</v>
      </c>
      <c r="F81" s="9">
        <v>1014.44166666666</v>
      </c>
      <c r="G81" s="9">
        <v>6.9166666666666599</v>
      </c>
      <c r="H81" s="9">
        <v>9.2833333333333297</v>
      </c>
      <c r="I81" s="10">
        <v>45140</v>
      </c>
    </row>
    <row r="82" spans="1:9" x14ac:dyDescent="0.35">
      <c r="A82" s="9" t="s">
        <v>0</v>
      </c>
      <c r="B82" s="9">
        <v>12.299999999999899</v>
      </c>
      <c r="C82" s="9">
        <v>67.1666666666666</v>
      </c>
      <c r="D82" s="9">
        <v>6.3166666666666602</v>
      </c>
      <c r="E82" s="9">
        <v>10.074999999999999</v>
      </c>
      <c r="F82" s="9">
        <v>1012.86666666666</v>
      </c>
      <c r="G82" s="9">
        <v>67.3333333333333</v>
      </c>
      <c r="H82" s="9">
        <v>14.066666666666601</v>
      </c>
      <c r="I82" s="10">
        <v>45171</v>
      </c>
    </row>
    <row r="83" spans="1:9" x14ac:dyDescent="0.35">
      <c r="A83" s="9" t="s">
        <v>1</v>
      </c>
      <c r="B83" s="9">
        <v>9.4666666666666597</v>
      </c>
      <c r="C83" s="9">
        <v>63.9166666666666</v>
      </c>
      <c r="D83" s="9">
        <v>2.65</v>
      </c>
      <c r="E83" s="9">
        <v>6.5083333333333302</v>
      </c>
      <c r="F83" s="9">
        <v>1013.18333333333</v>
      </c>
      <c r="G83" s="9">
        <v>37.25</v>
      </c>
      <c r="H83" s="9">
        <v>16.433333333333302</v>
      </c>
      <c r="I83" s="10">
        <v>45171</v>
      </c>
    </row>
    <row r="84" spans="1:9" x14ac:dyDescent="0.35">
      <c r="A84" s="9" t="s">
        <v>0</v>
      </c>
      <c r="B84" s="9">
        <v>13.625</v>
      </c>
      <c r="C84" s="9">
        <v>66.1666666666666</v>
      </c>
      <c r="D84" s="9">
        <v>7.0416666666666599</v>
      </c>
      <c r="E84" s="9">
        <v>11.6833333333333</v>
      </c>
      <c r="F84" s="9">
        <v>1012.7333333333301</v>
      </c>
      <c r="G84" s="9">
        <v>21.0833333333333</v>
      </c>
      <c r="H84" s="9">
        <v>12.108333333333301</v>
      </c>
      <c r="I84" s="10">
        <v>45201</v>
      </c>
    </row>
    <row r="85" spans="1:9" x14ac:dyDescent="0.35">
      <c r="A85" s="9" t="s">
        <v>1</v>
      </c>
      <c r="B85" s="9">
        <v>9.0166666666666604</v>
      </c>
      <c r="C85" s="9">
        <v>86.9166666666666</v>
      </c>
      <c r="D85" s="9">
        <v>6.9083333333333297</v>
      </c>
      <c r="E85" s="9">
        <v>7.125</v>
      </c>
      <c r="F85" s="9">
        <v>1012.49166666666</v>
      </c>
      <c r="G85" s="9">
        <v>34.4166666666666</v>
      </c>
      <c r="H85" s="9">
        <v>15.316666666666601</v>
      </c>
      <c r="I85" s="10">
        <v>45201</v>
      </c>
    </row>
    <row r="86" spans="1:9" x14ac:dyDescent="0.35">
      <c r="A86" s="9" t="s">
        <v>0</v>
      </c>
      <c r="B86" s="9">
        <v>12.466666666666599</v>
      </c>
      <c r="C86" s="9">
        <v>48.9166666666666</v>
      </c>
      <c r="D86" s="9">
        <v>1.6083333333333301</v>
      </c>
      <c r="E86" s="9">
        <v>9.2750000000000004</v>
      </c>
      <c r="F86" s="9">
        <v>1016.175</v>
      </c>
      <c r="G86" s="9">
        <v>8.3333333333333304</v>
      </c>
      <c r="H86" s="9">
        <v>14.9</v>
      </c>
      <c r="I86" s="10">
        <v>45232</v>
      </c>
    </row>
    <row r="87" spans="1:9" x14ac:dyDescent="0.35">
      <c r="A87" s="9" t="s">
        <v>1</v>
      </c>
      <c r="B87" s="9">
        <v>7.35</v>
      </c>
      <c r="C87" s="9">
        <v>71.25</v>
      </c>
      <c r="D87" s="9">
        <v>2.36666666666666</v>
      </c>
      <c r="E87" s="9">
        <v>4.49166666666666</v>
      </c>
      <c r="F87" s="9">
        <v>1016.50833333333</v>
      </c>
      <c r="G87" s="9">
        <v>10.8333333333333</v>
      </c>
      <c r="H87" s="9">
        <v>14.441666666666601</v>
      </c>
      <c r="I87" s="10">
        <v>45232</v>
      </c>
    </row>
    <row r="88" spans="1:9" x14ac:dyDescent="0.35">
      <c r="A88" s="9" t="s">
        <v>0</v>
      </c>
      <c r="B88" s="9">
        <v>12.049999999999899</v>
      </c>
      <c r="C88" s="9">
        <v>45</v>
      </c>
      <c r="D88" s="9">
        <v>-0.30833333333333302</v>
      </c>
      <c r="E88" s="9">
        <v>8.4083333333333297</v>
      </c>
      <c r="F88" s="9">
        <v>1021.86666666666</v>
      </c>
      <c r="G88" s="9">
        <v>0</v>
      </c>
      <c r="H88" s="9">
        <v>16.824999999999999</v>
      </c>
      <c r="I88" s="10">
        <v>45262</v>
      </c>
    </row>
    <row r="89" spans="1:9" x14ac:dyDescent="0.35">
      <c r="A89" s="9" t="s">
        <v>1</v>
      </c>
      <c r="B89" s="9">
        <v>6</v>
      </c>
      <c r="C89" s="9">
        <v>65.6666666666666</v>
      </c>
      <c r="D89" s="9">
        <v>-0.36666666666666597</v>
      </c>
      <c r="E89" s="9">
        <v>2.68333333333333</v>
      </c>
      <c r="F89" s="9">
        <v>1020.38333333333</v>
      </c>
      <c r="G89" s="9">
        <v>1.0833333333333299</v>
      </c>
      <c r="H89" s="9">
        <v>13.9</v>
      </c>
      <c r="I89" s="10">
        <v>45262</v>
      </c>
    </row>
    <row r="90" spans="1:9" x14ac:dyDescent="0.35">
      <c r="A90" s="9" t="s">
        <v>0</v>
      </c>
      <c r="B90" s="9">
        <v>13.358333333333301</v>
      </c>
      <c r="C90" s="9">
        <v>44.5</v>
      </c>
      <c r="D90" s="9">
        <v>0.81666666666666599</v>
      </c>
      <c r="E90" s="9">
        <v>10.383333333333301</v>
      </c>
      <c r="F90" s="9">
        <v>1017.3</v>
      </c>
      <c r="G90" s="9">
        <v>11.5</v>
      </c>
      <c r="H90" s="9">
        <v>11.941666666666601</v>
      </c>
      <c r="I90" s="9" t="s">
        <v>21</v>
      </c>
    </row>
    <row r="91" spans="1:9" x14ac:dyDescent="0.35">
      <c r="A91" s="9" t="s">
        <v>1</v>
      </c>
      <c r="B91" s="9">
        <v>6.35</v>
      </c>
      <c r="C91" s="9">
        <v>64.8333333333333</v>
      </c>
      <c r="D91" s="9">
        <v>0.15</v>
      </c>
      <c r="E91" s="9">
        <v>3.1916666666666602</v>
      </c>
      <c r="F91" s="9">
        <v>1018.50833333333</v>
      </c>
      <c r="G91" s="9">
        <v>1.0833333333333299</v>
      </c>
      <c r="H91" s="9">
        <v>14.299999999999899</v>
      </c>
      <c r="I91" s="9" t="s">
        <v>21</v>
      </c>
    </row>
    <row r="92" spans="1:9" x14ac:dyDescent="0.35">
      <c r="A92" s="9" t="s">
        <v>0</v>
      </c>
      <c r="B92" s="9">
        <v>16.716666666666601</v>
      </c>
      <c r="C92" s="9">
        <v>46.5</v>
      </c>
      <c r="D92" s="9">
        <v>4.49166666666666</v>
      </c>
      <c r="E92" s="9">
        <v>14.633333333333301</v>
      </c>
      <c r="F92" s="9">
        <v>1016.625</v>
      </c>
      <c r="G92" s="9">
        <v>9.0833333333333304</v>
      </c>
      <c r="H92" s="9">
        <v>9.4833333333333307</v>
      </c>
      <c r="I92" s="9" t="s">
        <v>22</v>
      </c>
    </row>
    <row r="93" spans="1:9" x14ac:dyDescent="0.35">
      <c r="A93" s="9" t="s">
        <v>1</v>
      </c>
      <c r="B93" s="9">
        <v>7.85</v>
      </c>
      <c r="C93" s="9">
        <v>75.9166666666666</v>
      </c>
      <c r="D93" s="9">
        <v>3.80833333333333</v>
      </c>
      <c r="E93" s="9">
        <v>5.5916666666666597</v>
      </c>
      <c r="F93" s="9">
        <v>1016.49166666666</v>
      </c>
      <c r="G93" s="9">
        <v>8.6666666666666607</v>
      </c>
      <c r="H93" s="9">
        <v>8.0416666666666607</v>
      </c>
      <c r="I93" s="9" t="s">
        <v>22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E1C-5413-4A12-A1FE-8C98B4EB8B04}">
  <dimension ref="A1:L95"/>
  <sheetViews>
    <sheetView topLeftCell="D34" workbookViewId="0">
      <selection activeCell="J5" sqref="J5"/>
    </sheetView>
  </sheetViews>
  <sheetFormatPr defaultRowHeight="15.5" x14ac:dyDescent="0.35"/>
  <cols>
    <col min="1" max="1" width="17.81640625" style="11" customWidth="1"/>
    <col min="2" max="2" width="15.453125" style="11" customWidth="1"/>
    <col min="3" max="3" width="19.54296875" style="11" customWidth="1"/>
    <col min="4" max="4" width="13.6328125" style="11" customWidth="1"/>
    <col min="5" max="5" width="12.6328125" style="11" customWidth="1"/>
    <col min="6" max="6" width="11.81640625" style="11" customWidth="1"/>
    <col min="7" max="7" width="12.54296875" style="11" customWidth="1"/>
    <col min="8" max="8" width="11.7265625" style="11" customWidth="1"/>
    <col min="9" max="9" width="9.7265625" style="11" bestFit="1" customWidth="1"/>
    <col min="10" max="11" width="8.7265625" style="11"/>
    <col min="12" max="12" width="64.08984375" style="11" bestFit="1" customWidth="1"/>
    <col min="13" max="16384" width="8.7265625" style="11"/>
  </cols>
  <sheetData>
    <row r="1" spans="1:12" s="2" customFormat="1" ht="15" x14ac:dyDescent="0.35">
      <c r="A1" s="1">
        <v>4</v>
      </c>
      <c r="B1" s="1">
        <v>2</v>
      </c>
      <c r="C1" s="117">
        <v>3</v>
      </c>
      <c r="D1" s="117"/>
      <c r="E1" s="117"/>
      <c r="F1" s="117"/>
      <c r="G1" s="117"/>
      <c r="H1" s="117"/>
      <c r="I1" s="1">
        <v>5</v>
      </c>
    </row>
    <row r="2" spans="1:12" s="5" customFormat="1" ht="47" thickBot="1" x14ac:dyDescent="0.4">
      <c r="A2" s="3" t="s">
        <v>38</v>
      </c>
      <c r="B2" s="3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/>
    </row>
    <row r="3" spans="1:12" s="8" customFormat="1" ht="45" x14ac:dyDescent="0.35">
      <c r="A3" s="6" t="s">
        <v>39</v>
      </c>
      <c r="B3" s="6" t="s">
        <v>25</v>
      </c>
      <c r="C3" s="7" t="s">
        <v>26</v>
      </c>
      <c r="D3" s="7" t="s">
        <v>27</v>
      </c>
      <c r="E3" s="7" t="s">
        <v>28</v>
      </c>
      <c r="F3" s="7" t="s">
        <v>41</v>
      </c>
      <c r="G3" s="7" t="s">
        <v>23</v>
      </c>
      <c r="H3" s="7" t="s">
        <v>40</v>
      </c>
      <c r="I3" s="6" t="s">
        <v>24</v>
      </c>
      <c r="L3" s="17" t="s">
        <v>42</v>
      </c>
    </row>
    <row r="4" spans="1:12" x14ac:dyDescent="0.35">
      <c r="A4" s="9" t="s">
        <v>0</v>
      </c>
      <c r="B4" s="9">
        <v>12.625</v>
      </c>
      <c r="I4" s="10">
        <v>44927</v>
      </c>
      <c r="L4" s="12" t="s">
        <v>29</v>
      </c>
    </row>
    <row r="5" spans="1:12" x14ac:dyDescent="0.35">
      <c r="A5" s="9" t="s">
        <v>1</v>
      </c>
      <c r="B5" s="9">
        <v>5.2583333333333302</v>
      </c>
      <c r="I5" s="10">
        <v>44927</v>
      </c>
      <c r="L5" s="12" t="s">
        <v>30</v>
      </c>
    </row>
    <row r="6" spans="1:12" x14ac:dyDescent="0.35">
      <c r="A6" s="9" t="s">
        <v>0</v>
      </c>
      <c r="B6" s="9">
        <v>11.858333333333301</v>
      </c>
      <c r="C6" s="9">
        <v>45.5</v>
      </c>
      <c r="D6" s="9">
        <v>5.83333333333333E-2</v>
      </c>
      <c r="E6" s="9">
        <v>9.7666666666666604</v>
      </c>
      <c r="F6" s="9">
        <v>1020.0166666666599</v>
      </c>
      <c r="G6" s="9">
        <v>0.5</v>
      </c>
      <c r="H6" s="9">
        <v>6.7</v>
      </c>
      <c r="I6" s="10">
        <v>44958</v>
      </c>
      <c r="L6" s="12" t="s">
        <v>43</v>
      </c>
    </row>
    <row r="7" spans="1:12" x14ac:dyDescent="0.35">
      <c r="A7" s="9" t="s">
        <v>1</v>
      </c>
      <c r="B7" s="9">
        <v>4.55</v>
      </c>
      <c r="C7" s="9">
        <v>77.75</v>
      </c>
      <c r="D7" s="9">
        <v>1.61666666666666</v>
      </c>
      <c r="E7" s="9">
        <v>2.5333333333333301</v>
      </c>
      <c r="F7" s="9">
        <v>1019.83333333333</v>
      </c>
      <c r="G7" s="9">
        <v>4.5833333333333304</v>
      </c>
      <c r="H7" s="9">
        <v>6.7916666666666599</v>
      </c>
      <c r="I7" s="10">
        <v>44958</v>
      </c>
      <c r="L7" s="12" t="s">
        <v>44</v>
      </c>
    </row>
    <row r="8" spans="1:12" x14ac:dyDescent="0.35">
      <c r="A8" s="9" t="s">
        <v>0</v>
      </c>
      <c r="B8" s="9">
        <v>11.508333333333301</v>
      </c>
      <c r="C8" s="9">
        <v>51</v>
      </c>
      <c r="D8" s="9">
        <v>1.2249999999999901</v>
      </c>
      <c r="E8" s="9">
        <v>9.0916666666666597</v>
      </c>
      <c r="F8" s="9">
        <v>1021.55</v>
      </c>
      <c r="G8" s="9">
        <v>1</v>
      </c>
      <c r="H8" s="9">
        <v>7.45</v>
      </c>
      <c r="I8" s="10">
        <v>44986</v>
      </c>
      <c r="L8" s="12" t="s">
        <v>45</v>
      </c>
    </row>
    <row r="9" spans="1:12" x14ac:dyDescent="0.35">
      <c r="A9" s="9" t="s">
        <v>1</v>
      </c>
      <c r="B9" s="9">
        <v>4.3999999999999897</v>
      </c>
      <c r="C9" s="9">
        <v>82.5</v>
      </c>
      <c r="D9" s="9">
        <v>1.74166666666666</v>
      </c>
      <c r="E9" s="9">
        <v>2.0916666666666601</v>
      </c>
      <c r="F9" s="9">
        <v>1021.65833333333</v>
      </c>
      <c r="G9" s="9">
        <v>0.58333333333333304</v>
      </c>
      <c r="H9" s="9">
        <v>4.0750000000000002</v>
      </c>
      <c r="I9" s="10">
        <v>44986</v>
      </c>
      <c r="L9" s="12" t="s">
        <v>46</v>
      </c>
    </row>
    <row r="10" spans="1:12" ht="16" thickBot="1" x14ac:dyDescent="0.4">
      <c r="A10" s="9" t="s">
        <v>0</v>
      </c>
      <c r="B10" s="9">
        <v>11.725</v>
      </c>
      <c r="C10" s="9">
        <v>52.3333333333333</v>
      </c>
      <c r="D10" s="9">
        <v>1.2</v>
      </c>
      <c r="E10" s="9">
        <v>8.5833333333333304</v>
      </c>
      <c r="F10" s="9">
        <v>1023.4</v>
      </c>
      <c r="G10" s="9">
        <v>0</v>
      </c>
      <c r="H10" s="9">
        <v>9.2666666666666604</v>
      </c>
      <c r="I10" s="10">
        <v>45017</v>
      </c>
      <c r="L10" s="13" t="s">
        <v>47</v>
      </c>
    </row>
    <row r="11" spans="1:12" ht="16" thickBot="1" x14ac:dyDescent="0.4">
      <c r="A11" s="9" t="s">
        <v>1</v>
      </c>
      <c r="B11" s="9">
        <v>3.93333333333333</v>
      </c>
      <c r="C11" s="9">
        <v>80.5</v>
      </c>
      <c r="D11" s="9">
        <v>1.2249999999999901</v>
      </c>
      <c r="E11" s="9">
        <v>1.7666666666666599</v>
      </c>
      <c r="F11" s="9">
        <v>1022.75833333333</v>
      </c>
      <c r="G11" s="9">
        <v>0.58333333333333304</v>
      </c>
      <c r="H11" s="9">
        <v>6.9166666666666599</v>
      </c>
      <c r="I11" s="10">
        <v>45017</v>
      </c>
    </row>
    <row r="12" spans="1:12" x14ac:dyDescent="0.35">
      <c r="A12" s="9" t="s">
        <v>0</v>
      </c>
      <c r="B12" s="9">
        <v>12.0833333333333</v>
      </c>
      <c r="C12" s="9">
        <v>44.5833333333333</v>
      </c>
      <c r="D12" s="9">
        <v>-1.1083333333333301</v>
      </c>
      <c r="E12" s="9">
        <v>8.68333333333333</v>
      </c>
      <c r="F12" s="9">
        <v>1023.13333333333</v>
      </c>
      <c r="G12" s="9">
        <v>0</v>
      </c>
      <c r="H12" s="9">
        <v>6.3833333333333302</v>
      </c>
      <c r="I12" s="10">
        <v>45047</v>
      </c>
      <c r="L12" s="15" t="s">
        <v>48</v>
      </c>
    </row>
    <row r="13" spans="1:12" x14ac:dyDescent="0.35">
      <c r="A13" s="9" t="s">
        <v>1</v>
      </c>
      <c r="B13" s="9">
        <v>3.65</v>
      </c>
      <c r="C13" s="9">
        <v>76.3333333333333</v>
      </c>
      <c r="D13" s="9">
        <v>4.9999999999999899E-2</v>
      </c>
      <c r="E13" s="9">
        <v>0.99166666666666603</v>
      </c>
      <c r="F13" s="9">
        <v>1022.625</v>
      </c>
      <c r="G13" s="9">
        <v>0</v>
      </c>
      <c r="H13" s="9">
        <v>7.6083333333333298</v>
      </c>
      <c r="I13" s="10">
        <v>45047</v>
      </c>
      <c r="L13" s="12" t="s">
        <v>49</v>
      </c>
    </row>
    <row r="14" spans="1:12" x14ac:dyDescent="0.35">
      <c r="A14" s="9" t="s">
        <v>0</v>
      </c>
      <c r="B14" s="9">
        <v>11.591666666666599</v>
      </c>
      <c r="C14" s="9">
        <v>46.9166666666666</v>
      </c>
      <c r="D14" s="9">
        <v>0.19166666666666601</v>
      </c>
      <c r="E14" s="9">
        <v>9.4833333333333307</v>
      </c>
      <c r="F14" s="9">
        <v>1023.58333333333</v>
      </c>
      <c r="G14" s="9">
        <v>0</v>
      </c>
      <c r="H14" s="9">
        <v>3.9083333333333301</v>
      </c>
      <c r="I14" s="10">
        <v>45078</v>
      </c>
      <c r="L14" s="12" t="s">
        <v>51</v>
      </c>
    </row>
    <row r="15" spans="1:12" x14ac:dyDescent="0.35">
      <c r="A15" s="9" t="s">
        <v>1</v>
      </c>
      <c r="B15" s="9">
        <v>6.1333333333333302</v>
      </c>
      <c r="C15" s="9">
        <v>75.4166666666666</v>
      </c>
      <c r="D15" s="9">
        <v>-0.34166666666666601</v>
      </c>
      <c r="E15" s="9">
        <v>0.84166666666666601</v>
      </c>
      <c r="F15" s="9">
        <v>1023.55</v>
      </c>
      <c r="G15" s="9">
        <v>0</v>
      </c>
      <c r="H15" s="9">
        <v>3.5</v>
      </c>
      <c r="I15" s="10">
        <v>45078</v>
      </c>
      <c r="L15" s="12" t="s">
        <v>52</v>
      </c>
    </row>
    <row r="16" spans="1:12" ht="16" thickBot="1" x14ac:dyDescent="0.4">
      <c r="A16" s="9" t="s">
        <v>0</v>
      </c>
      <c r="B16" s="9">
        <v>12.5166666666666</v>
      </c>
      <c r="C16" s="9">
        <v>50.5</v>
      </c>
      <c r="D16" s="9">
        <v>1.1083333333333301</v>
      </c>
      <c r="E16" s="9">
        <v>9.0916666666666597</v>
      </c>
      <c r="F16" s="9">
        <v>1024</v>
      </c>
      <c r="G16" s="9">
        <v>71.3333333333333</v>
      </c>
      <c r="H16" s="9">
        <v>3.6333333333333302</v>
      </c>
      <c r="I16" s="10">
        <v>45108</v>
      </c>
      <c r="L16" s="13" t="s">
        <v>53</v>
      </c>
    </row>
    <row r="17" spans="1:12" x14ac:dyDescent="0.35">
      <c r="A17" s="9" t="s">
        <v>1</v>
      </c>
      <c r="B17" s="9">
        <v>7.74166666666666</v>
      </c>
      <c r="C17" s="9">
        <v>66.4166666666666</v>
      </c>
      <c r="D17" s="9">
        <v>0.266666666666666</v>
      </c>
      <c r="E17" s="9">
        <v>3.4750000000000001</v>
      </c>
      <c r="F17" s="9">
        <v>1023.8583333333301</v>
      </c>
      <c r="G17" s="9">
        <v>43.1666666666666</v>
      </c>
      <c r="H17" s="9">
        <v>3.7166666666666601</v>
      </c>
      <c r="I17" s="10">
        <v>45108</v>
      </c>
    </row>
    <row r="18" spans="1:12" ht="16" thickBot="1" x14ac:dyDescent="0.4">
      <c r="A18" s="9" t="s">
        <v>0</v>
      </c>
      <c r="B18" s="9">
        <v>12.383333333333301</v>
      </c>
      <c r="C18" s="9">
        <v>54.4166666666666</v>
      </c>
      <c r="D18" s="9">
        <v>3.1083333333333298</v>
      </c>
      <c r="E18" s="9">
        <v>10.158333333333299</v>
      </c>
      <c r="F18" s="9">
        <v>1022.2333333333301</v>
      </c>
      <c r="G18" s="9">
        <v>75</v>
      </c>
      <c r="H18" s="9">
        <v>7.5</v>
      </c>
      <c r="I18" s="10">
        <v>45139</v>
      </c>
    </row>
    <row r="19" spans="1:12" x14ac:dyDescent="0.35">
      <c r="A19" s="9" t="s">
        <v>1</v>
      </c>
      <c r="B19" s="9">
        <v>8.5250000000000004</v>
      </c>
      <c r="C19" s="9">
        <v>73.5833333333333</v>
      </c>
      <c r="D19" s="9">
        <v>3.3</v>
      </c>
      <c r="E19" s="9">
        <v>5.3</v>
      </c>
      <c r="F19" s="9">
        <v>1022.44999999999</v>
      </c>
      <c r="G19" s="9">
        <v>43.5833333333333</v>
      </c>
      <c r="H19" s="9">
        <v>9.4499999999999993</v>
      </c>
      <c r="I19" s="10">
        <v>45139</v>
      </c>
      <c r="L19" s="16" t="s">
        <v>50</v>
      </c>
    </row>
    <row r="20" spans="1:12" x14ac:dyDescent="0.35">
      <c r="A20" s="9" t="s">
        <v>0</v>
      </c>
      <c r="B20" s="9">
        <v>14.75</v>
      </c>
      <c r="C20" s="9">
        <v>68.5</v>
      </c>
      <c r="D20" s="9">
        <v>6.6499999999999897</v>
      </c>
      <c r="E20" s="9">
        <v>10.6166666666666</v>
      </c>
      <c r="F20" s="9">
        <v>1019.55833333333</v>
      </c>
      <c r="G20" s="9">
        <v>76.3333333333333</v>
      </c>
      <c r="H20" s="9">
        <v>11.216666666666599</v>
      </c>
      <c r="I20" s="10">
        <v>45170</v>
      </c>
      <c r="L20" s="12" t="s">
        <v>65</v>
      </c>
    </row>
    <row r="21" spans="1:12" x14ac:dyDescent="0.35">
      <c r="A21" s="9" t="s">
        <v>1</v>
      </c>
      <c r="B21" s="9">
        <v>9.2916666666666607</v>
      </c>
      <c r="C21" s="9">
        <v>74.4166666666666</v>
      </c>
      <c r="D21" s="9">
        <v>4.25</v>
      </c>
      <c r="E21" s="9">
        <v>6.0166666666666604</v>
      </c>
      <c r="F21" s="9">
        <v>1020.21666666666</v>
      </c>
      <c r="G21" s="9">
        <v>32.8333333333333</v>
      </c>
      <c r="H21" s="9">
        <v>14.1666666666666</v>
      </c>
      <c r="I21" s="10">
        <v>45170</v>
      </c>
      <c r="L21" s="12" t="s">
        <v>54</v>
      </c>
    </row>
    <row r="22" spans="1:12" x14ac:dyDescent="0.35">
      <c r="A22" s="9" t="s">
        <v>0</v>
      </c>
      <c r="B22" s="9">
        <v>14.858333333333301</v>
      </c>
      <c r="C22" s="9">
        <v>60.5833333333333</v>
      </c>
      <c r="D22" s="9">
        <v>6.93333333333333</v>
      </c>
      <c r="E22" s="9">
        <v>13.091666666666599</v>
      </c>
      <c r="F22" s="9">
        <v>1020.24166666666</v>
      </c>
      <c r="G22" s="9">
        <v>32</v>
      </c>
      <c r="H22" s="9">
        <v>8.9666666666666597</v>
      </c>
      <c r="I22" s="10">
        <v>45200</v>
      </c>
      <c r="L22" s="14" t="s">
        <v>60</v>
      </c>
    </row>
    <row r="23" spans="1:12" x14ac:dyDescent="0.35">
      <c r="A23" s="9" t="s">
        <v>1</v>
      </c>
      <c r="B23" s="9">
        <v>8.9083333333333297</v>
      </c>
      <c r="C23" s="9">
        <v>77.75</v>
      </c>
      <c r="D23" s="9">
        <v>5.5833333333333304</v>
      </c>
      <c r="E23" s="9">
        <v>7.1583333333333297</v>
      </c>
      <c r="F23" s="9">
        <v>1020.09166666666</v>
      </c>
      <c r="G23" s="9">
        <v>25.3333333333333</v>
      </c>
      <c r="H23" s="9">
        <v>12.475</v>
      </c>
      <c r="I23" s="10">
        <v>45200</v>
      </c>
      <c r="L23" s="14" t="s">
        <v>61</v>
      </c>
    </row>
    <row r="24" spans="1:12" x14ac:dyDescent="0.35">
      <c r="A24" s="9" t="s">
        <v>0</v>
      </c>
      <c r="B24" s="9">
        <v>11.4583333333333</v>
      </c>
      <c r="C24" s="9">
        <v>57.5833333333333</v>
      </c>
      <c r="D24" s="9">
        <v>5.95</v>
      </c>
      <c r="E24" s="9">
        <v>12.975</v>
      </c>
      <c r="F24" s="9">
        <v>1019.70833333333</v>
      </c>
      <c r="G24" s="9">
        <v>25.1666666666666</v>
      </c>
      <c r="H24" s="9">
        <v>7.9583333333333304</v>
      </c>
      <c r="I24" s="10">
        <v>45231</v>
      </c>
      <c r="L24" s="14" t="s">
        <v>62</v>
      </c>
    </row>
    <row r="25" spans="1:12" x14ac:dyDescent="0.35">
      <c r="A25" s="9" t="s">
        <v>1</v>
      </c>
      <c r="B25" s="9">
        <v>10.475</v>
      </c>
      <c r="C25" s="9">
        <v>81.9166666666666</v>
      </c>
      <c r="D25" s="9">
        <v>5.9249999999999998</v>
      </c>
      <c r="E25" s="9">
        <v>7.2583333333333302</v>
      </c>
      <c r="F25" s="9">
        <v>1019.33333333333</v>
      </c>
      <c r="G25" s="9">
        <v>40.9166666666666</v>
      </c>
      <c r="H25" s="9">
        <v>6.75</v>
      </c>
      <c r="I25" s="10">
        <v>45231</v>
      </c>
      <c r="L25" s="12" t="s">
        <v>55</v>
      </c>
    </row>
    <row r="26" spans="1:12" x14ac:dyDescent="0.35">
      <c r="A26" s="9" t="s">
        <v>0</v>
      </c>
      <c r="B26" s="9">
        <v>10.2083333333333</v>
      </c>
      <c r="C26" s="9">
        <v>85.25</v>
      </c>
      <c r="D26" s="9">
        <v>9.0749999999999993</v>
      </c>
      <c r="E26" s="9">
        <v>10.424999999999899</v>
      </c>
      <c r="F26" s="9">
        <v>1013.75833333333</v>
      </c>
      <c r="G26" s="9">
        <v>92.25</v>
      </c>
      <c r="H26" s="9">
        <v>8.43333333333333</v>
      </c>
      <c r="I26" s="10">
        <v>45261</v>
      </c>
      <c r="L26" s="12" t="s">
        <v>56</v>
      </c>
    </row>
    <row r="27" spans="1:12" x14ac:dyDescent="0.35">
      <c r="A27" s="9" t="s">
        <v>1</v>
      </c>
      <c r="B27" s="9">
        <v>9.11666666666666</v>
      </c>
      <c r="C27" s="9">
        <v>83.75</v>
      </c>
      <c r="D27" s="9">
        <v>7.8250000000000002</v>
      </c>
      <c r="E27" s="9">
        <v>9.1666666666666607</v>
      </c>
      <c r="F27" s="9">
        <v>1015.07499999999</v>
      </c>
      <c r="G27" s="9">
        <v>94.1666666666666</v>
      </c>
      <c r="H27" s="9">
        <v>8.0250000000000004</v>
      </c>
      <c r="I27" s="10">
        <v>45261</v>
      </c>
      <c r="L27" s="12" t="s">
        <v>57</v>
      </c>
    </row>
    <row r="28" spans="1:12" x14ac:dyDescent="0.35">
      <c r="A28" s="9" t="s">
        <v>0</v>
      </c>
      <c r="B28" s="9">
        <v>8.5666666666666593</v>
      </c>
      <c r="C28" s="9">
        <v>87.5833333333333</v>
      </c>
      <c r="D28" s="9">
        <v>8.25</v>
      </c>
      <c r="E28" s="9">
        <v>9.0500000000000007</v>
      </c>
      <c r="F28" s="9">
        <v>1014.15833333333</v>
      </c>
      <c r="G28" s="9">
        <v>100</v>
      </c>
      <c r="H28" s="9">
        <v>7.3</v>
      </c>
      <c r="I28" s="9" t="s">
        <v>2</v>
      </c>
      <c r="L28" s="12" t="s">
        <v>58</v>
      </c>
    </row>
    <row r="29" spans="1:12" x14ac:dyDescent="0.35">
      <c r="A29" s="9" t="s">
        <v>1</v>
      </c>
      <c r="B29" s="9">
        <v>6.49166666666666</v>
      </c>
      <c r="C29" s="9">
        <v>94</v>
      </c>
      <c r="D29" s="9">
        <v>8.1666666666666607</v>
      </c>
      <c r="E29" s="9">
        <v>7.8416666666666597</v>
      </c>
      <c r="F29" s="9">
        <v>1014.25</v>
      </c>
      <c r="G29" s="9">
        <v>93.3333333333333</v>
      </c>
      <c r="H29" s="9">
        <v>9.6749999999999901</v>
      </c>
      <c r="I29" s="9" t="s">
        <v>2</v>
      </c>
      <c r="L29" s="12" t="s">
        <v>59</v>
      </c>
    </row>
    <row r="30" spans="1:12" x14ac:dyDescent="0.35">
      <c r="A30" s="9" t="s">
        <v>0</v>
      </c>
      <c r="B30" s="9">
        <v>9.7333333333333307</v>
      </c>
      <c r="C30" s="9">
        <v>66.8333333333333</v>
      </c>
      <c r="D30" s="9">
        <v>2.49166666666666</v>
      </c>
      <c r="E30" s="9">
        <v>5.7583333333333302</v>
      </c>
      <c r="F30" s="9">
        <v>1016.09166666666</v>
      </c>
      <c r="G30" s="9">
        <v>39.4166666666666</v>
      </c>
      <c r="H30" s="9">
        <v>11.174999999999899</v>
      </c>
      <c r="I30" s="9" t="s">
        <v>3</v>
      </c>
      <c r="L30" s="12"/>
    </row>
    <row r="31" spans="1:12" x14ac:dyDescent="0.35">
      <c r="A31" s="9" t="s">
        <v>1</v>
      </c>
      <c r="B31" s="9">
        <v>3.9</v>
      </c>
      <c r="C31" s="9">
        <v>78.8333333333333</v>
      </c>
      <c r="D31" s="9">
        <v>2.8</v>
      </c>
      <c r="E31" s="9">
        <v>4.0666666666666602</v>
      </c>
      <c r="F31" s="9">
        <v>1015.55</v>
      </c>
      <c r="G31" s="9">
        <v>54.4166666666666</v>
      </c>
      <c r="H31" s="9">
        <v>10.966666666666599</v>
      </c>
      <c r="I31" s="9" t="s">
        <v>3</v>
      </c>
      <c r="L31" s="12" t="s">
        <v>63</v>
      </c>
    </row>
    <row r="32" spans="1:12" x14ac:dyDescent="0.35">
      <c r="A32" s="9" t="s">
        <v>0</v>
      </c>
      <c r="B32" s="9">
        <v>10.533333333333299</v>
      </c>
      <c r="C32" s="9">
        <v>64.25</v>
      </c>
      <c r="D32" s="9">
        <v>2.875</v>
      </c>
      <c r="E32" s="9">
        <v>6.9833333333333298</v>
      </c>
      <c r="F32" s="9">
        <v>1019.18333333333</v>
      </c>
      <c r="G32" s="9">
        <v>6.6666666666666599</v>
      </c>
      <c r="H32" s="9">
        <v>11.316666666666601</v>
      </c>
      <c r="I32" s="9" t="s">
        <v>4</v>
      </c>
      <c r="L32" s="12" t="s">
        <v>64</v>
      </c>
    </row>
    <row r="33" spans="1:12" ht="16" thickBot="1" x14ac:dyDescent="0.4">
      <c r="A33" s="9" t="s">
        <v>1</v>
      </c>
      <c r="B33" s="9">
        <v>4.3333333333333304</v>
      </c>
      <c r="C33" s="9">
        <v>82.1666666666666</v>
      </c>
      <c r="D33" s="9">
        <v>1.11666666666666</v>
      </c>
      <c r="E33" s="9">
        <v>1</v>
      </c>
      <c r="F33" s="9">
        <v>1018.36666666666</v>
      </c>
      <c r="G33" s="9">
        <v>5</v>
      </c>
      <c r="H33" s="9">
        <v>12.0583333333333</v>
      </c>
      <c r="I33" s="9" t="s">
        <v>4</v>
      </c>
      <c r="L33" s="13" t="s">
        <v>66</v>
      </c>
    </row>
    <row r="34" spans="1:12" x14ac:dyDescent="0.35">
      <c r="A34" s="9" t="s">
        <v>0</v>
      </c>
      <c r="B34" s="9">
        <v>10.066666666666601</v>
      </c>
      <c r="C34" s="9">
        <v>51.6666666666666</v>
      </c>
      <c r="D34" s="9">
        <v>0.20833333333333301</v>
      </c>
      <c r="E34" s="9">
        <v>7.30833333333333</v>
      </c>
      <c r="F34" s="9">
        <v>1015.4833333333301</v>
      </c>
      <c r="G34" s="9">
        <v>4.4166666666666599</v>
      </c>
      <c r="H34" s="9">
        <v>11.941666666666601</v>
      </c>
      <c r="I34" s="9" t="s">
        <v>5</v>
      </c>
    </row>
    <row r="35" spans="1:12" x14ac:dyDescent="0.35">
      <c r="A35" s="9" t="s">
        <v>1</v>
      </c>
      <c r="B35" s="9">
        <v>3.8916666666666599</v>
      </c>
      <c r="C35" s="9">
        <v>77.25</v>
      </c>
      <c r="D35" s="9">
        <v>0.40833333333333299</v>
      </c>
      <c r="E35" s="9">
        <v>1.375</v>
      </c>
      <c r="F35" s="9">
        <v>1016.18333333333</v>
      </c>
      <c r="G35" s="9">
        <v>8.5833333333333304</v>
      </c>
      <c r="H35" s="9">
        <v>11.75</v>
      </c>
      <c r="I35" s="9" t="s">
        <v>5</v>
      </c>
    </row>
    <row r="36" spans="1:12" x14ac:dyDescent="0.35">
      <c r="A36" s="9" t="s">
        <v>0</v>
      </c>
      <c r="B36" s="9">
        <v>10.316666666666601</v>
      </c>
      <c r="C36" s="9">
        <v>54.75</v>
      </c>
      <c r="D36" s="9">
        <v>0.67499999999999905</v>
      </c>
      <c r="E36" s="9">
        <v>6.9833333333333298</v>
      </c>
      <c r="F36" s="9">
        <v>1018.25</v>
      </c>
      <c r="G36" s="9">
        <v>4.5833333333333304</v>
      </c>
      <c r="H36" s="9">
        <v>11.008333333333301</v>
      </c>
      <c r="I36" s="9" t="s">
        <v>6</v>
      </c>
    </row>
    <row r="37" spans="1:12" x14ac:dyDescent="0.35">
      <c r="A37" s="9" t="s">
        <v>1</v>
      </c>
      <c r="B37" s="9">
        <v>3.2916666666666599</v>
      </c>
      <c r="C37" s="9">
        <v>75</v>
      </c>
      <c r="D37" s="9">
        <v>-0.233333333333333</v>
      </c>
      <c r="E37" s="9">
        <v>0.78333333333333299</v>
      </c>
      <c r="F37" s="9">
        <v>1017.1</v>
      </c>
      <c r="G37" s="9">
        <v>7</v>
      </c>
      <c r="H37" s="9">
        <v>11.775</v>
      </c>
      <c r="I37" s="9" t="s">
        <v>6</v>
      </c>
    </row>
    <row r="38" spans="1:12" x14ac:dyDescent="0.35">
      <c r="A38" s="9" t="s">
        <v>0</v>
      </c>
      <c r="B38" s="9">
        <v>10.783333333333299</v>
      </c>
      <c r="C38" s="9">
        <v>49.75</v>
      </c>
      <c r="D38" s="9">
        <v>-0.71666666666666601</v>
      </c>
      <c r="E38" s="9">
        <v>7.0666666666666602</v>
      </c>
      <c r="F38" s="9">
        <v>1017.3</v>
      </c>
      <c r="G38" s="9">
        <v>0.16666666666666599</v>
      </c>
      <c r="H38" s="9">
        <v>9.9499999999999993</v>
      </c>
      <c r="I38" s="9" t="s">
        <v>7</v>
      </c>
    </row>
    <row r="39" spans="1:12" x14ac:dyDescent="0.35">
      <c r="A39" s="9" t="s">
        <v>1</v>
      </c>
      <c r="B39" s="9">
        <v>4.3</v>
      </c>
      <c r="C39" s="9">
        <v>78.6666666666666</v>
      </c>
      <c r="D39" s="9">
        <v>-0.16666666666666599</v>
      </c>
      <c r="E39" s="9">
        <v>0.17499999999999999</v>
      </c>
      <c r="F39" s="9">
        <v>1017.6416666666599</v>
      </c>
      <c r="G39" s="9">
        <v>0.75</v>
      </c>
      <c r="H39" s="9">
        <v>10.424999999999899</v>
      </c>
      <c r="I39" s="9" t="s">
        <v>7</v>
      </c>
    </row>
    <row r="40" spans="1:12" x14ac:dyDescent="0.35">
      <c r="A40" s="9" t="s">
        <v>0</v>
      </c>
      <c r="B40" s="9">
        <v>12.691666666666601</v>
      </c>
      <c r="C40" s="9">
        <v>47.9166666666666</v>
      </c>
      <c r="D40" s="9">
        <v>-0.61666666666666603</v>
      </c>
      <c r="E40" s="9">
        <v>7.7166666666666597</v>
      </c>
      <c r="F40" s="9">
        <v>1020.04166666666</v>
      </c>
      <c r="G40" s="9">
        <v>57.6666666666666</v>
      </c>
      <c r="H40" s="9">
        <v>7.1</v>
      </c>
      <c r="I40" s="9" t="s">
        <v>8</v>
      </c>
    </row>
    <row r="41" spans="1:12" x14ac:dyDescent="0.35">
      <c r="A41" s="9" t="s">
        <v>1</v>
      </c>
      <c r="B41" s="9">
        <v>7.2</v>
      </c>
      <c r="C41" s="9">
        <v>73.6666666666666</v>
      </c>
      <c r="D41" s="9">
        <v>-0.05</v>
      </c>
      <c r="E41" s="9">
        <v>1.24166666666666</v>
      </c>
      <c r="F41" s="9">
        <v>1018.96666666666</v>
      </c>
      <c r="G41" s="9">
        <v>47.5</v>
      </c>
      <c r="H41" s="9">
        <v>8.1416666666666604</v>
      </c>
      <c r="I41" s="9" t="s">
        <v>8</v>
      </c>
    </row>
    <row r="42" spans="1:12" x14ac:dyDescent="0.35">
      <c r="A42" s="9" t="s">
        <v>0</v>
      </c>
      <c r="B42" s="9">
        <v>11.466666666666599</v>
      </c>
      <c r="C42" s="9">
        <v>43.3333333333333</v>
      </c>
      <c r="D42" s="9">
        <v>-0.25</v>
      </c>
      <c r="E42" s="9">
        <v>9.9833333333333307</v>
      </c>
      <c r="F42" s="9">
        <v>1020.06666666666</v>
      </c>
      <c r="G42" s="9">
        <v>36.0833333333333</v>
      </c>
      <c r="H42" s="9">
        <v>4.61666666666666</v>
      </c>
      <c r="I42" s="9" t="s">
        <v>9</v>
      </c>
    </row>
    <row r="43" spans="1:12" x14ac:dyDescent="0.35">
      <c r="A43" s="9" t="s">
        <v>1</v>
      </c>
      <c r="B43" s="9">
        <v>7.8916666666666604</v>
      </c>
      <c r="C43" s="9">
        <v>67.5833333333333</v>
      </c>
      <c r="D43" s="9">
        <v>1.5833333333333299</v>
      </c>
      <c r="E43" s="9">
        <v>4.5750000000000002</v>
      </c>
      <c r="F43" s="9">
        <v>1019.53333333333</v>
      </c>
      <c r="G43" s="9">
        <v>49.75</v>
      </c>
      <c r="H43" s="9">
        <v>7.7333333333333298</v>
      </c>
      <c r="I43" s="9" t="s">
        <v>9</v>
      </c>
    </row>
    <row r="44" spans="1:12" x14ac:dyDescent="0.35">
      <c r="A44" s="9" t="s">
        <v>0</v>
      </c>
      <c r="B44" s="9">
        <v>10.5166666666666</v>
      </c>
      <c r="C44" s="9">
        <v>56</v>
      </c>
      <c r="D44" s="9">
        <v>2.80833333333333</v>
      </c>
      <c r="E44" s="9">
        <v>9.2083333333333304</v>
      </c>
      <c r="F44" s="9">
        <v>1018.94166666666</v>
      </c>
      <c r="G44" s="9">
        <v>26.5833333333333</v>
      </c>
      <c r="H44" s="9">
        <v>5.43333333333333</v>
      </c>
      <c r="I44" s="9" t="s">
        <v>10</v>
      </c>
    </row>
    <row r="45" spans="1:12" x14ac:dyDescent="0.35">
      <c r="A45" s="9" t="s">
        <v>1</v>
      </c>
      <c r="B45" s="9">
        <v>5.8833333333333302</v>
      </c>
      <c r="C45" s="9">
        <v>67.1666666666666</v>
      </c>
      <c r="D45" s="9">
        <v>2.0666666666666602</v>
      </c>
      <c r="E45" s="9">
        <v>4.8833333333333302</v>
      </c>
      <c r="F45" s="9">
        <v>1019.44999999999</v>
      </c>
      <c r="G45" s="9">
        <v>22.1666666666666</v>
      </c>
      <c r="H45" s="9">
        <v>17</v>
      </c>
      <c r="I45" s="9" t="s">
        <v>10</v>
      </c>
    </row>
    <row r="46" spans="1:12" x14ac:dyDescent="0.35">
      <c r="A46" s="9" t="s">
        <v>0</v>
      </c>
      <c r="B46" s="9">
        <v>10.9</v>
      </c>
      <c r="C46" s="9">
        <v>68.0833333333333</v>
      </c>
      <c r="D46" s="9">
        <v>4.61666666666666</v>
      </c>
      <c r="E46" s="9">
        <v>8.1749999999999901</v>
      </c>
      <c r="F46" s="9">
        <v>1020.475</v>
      </c>
      <c r="G46" s="9">
        <v>58.9166666666666</v>
      </c>
      <c r="H46" s="9">
        <v>10.025</v>
      </c>
      <c r="I46" s="9" t="s">
        <v>11</v>
      </c>
    </row>
    <row r="47" spans="1:12" x14ac:dyDescent="0.35">
      <c r="A47" s="9" t="s">
        <v>1</v>
      </c>
      <c r="B47" s="9">
        <v>6.1</v>
      </c>
      <c r="C47" s="9">
        <v>88.5</v>
      </c>
      <c r="D47" s="9">
        <v>4.11666666666666</v>
      </c>
      <c r="E47" s="9">
        <v>3.4166666666666599</v>
      </c>
      <c r="F47" s="9">
        <v>1020.1416666666599</v>
      </c>
      <c r="G47" s="9">
        <v>18.6666666666666</v>
      </c>
      <c r="H47" s="9">
        <v>14.025</v>
      </c>
      <c r="I47" s="9" t="s">
        <v>11</v>
      </c>
    </row>
    <row r="48" spans="1:12" x14ac:dyDescent="0.35">
      <c r="A48" s="9" t="s">
        <v>0</v>
      </c>
      <c r="B48" s="9">
        <v>11.108333333333301</v>
      </c>
      <c r="C48" s="9">
        <v>64.5</v>
      </c>
      <c r="D48" s="9">
        <v>4.1666666666666599</v>
      </c>
      <c r="E48" s="9">
        <v>8.8833333333333293</v>
      </c>
      <c r="F48" s="9">
        <v>1018.81666666666</v>
      </c>
      <c r="G48" s="9">
        <v>11</v>
      </c>
      <c r="H48" s="9">
        <v>6.2249999999999996</v>
      </c>
      <c r="I48" s="9" t="s">
        <v>12</v>
      </c>
    </row>
    <row r="49" spans="1:9" x14ac:dyDescent="0.35">
      <c r="A49" s="9" t="s">
        <v>1</v>
      </c>
      <c r="B49" s="9">
        <v>5.9749999999999996</v>
      </c>
      <c r="C49" s="9">
        <v>81.8333333333333</v>
      </c>
      <c r="D49" s="9">
        <v>3.2166666666666601</v>
      </c>
      <c r="E49" s="9">
        <v>3.49166666666666</v>
      </c>
      <c r="F49" s="9">
        <v>1018.56666666666</v>
      </c>
      <c r="G49" s="9">
        <v>10.75</v>
      </c>
      <c r="H49" s="9">
        <v>12.525</v>
      </c>
      <c r="I49" s="9" t="s">
        <v>12</v>
      </c>
    </row>
    <row r="50" spans="1:9" x14ac:dyDescent="0.35">
      <c r="A50" s="9" t="s">
        <v>0</v>
      </c>
      <c r="B50" s="9">
        <v>11.4583333333333</v>
      </c>
      <c r="C50" s="9">
        <v>59.25</v>
      </c>
      <c r="D50" s="9">
        <v>2.94999999999999</v>
      </c>
      <c r="E50" s="9">
        <v>8.80833333333333</v>
      </c>
      <c r="F50" s="9">
        <v>1020.20833333333</v>
      </c>
      <c r="G50" s="9">
        <v>17.25</v>
      </c>
      <c r="H50" s="9">
        <v>7.2666666666666604</v>
      </c>
      <c r="I50" s="9" t="s">
        <v>13</v>
      </c>
    </row>
    <row r="51" spans="1:9" x14ac:dyDescent="0.35">
      <c r="A51" s="9" t="s">
        <v>1</v>
      </c>
      <c r="B51" s="9">
        <v>7.4083333333333297</v>
      </c>
      <c r="C51" s="9">
        <v>82</v>
      </c>
      <c r="D51" s="9">
        <v>3.1</v>
      </c>
      <c r="E51" s="9">
        <v>3.2749999999999999</v>
      </c>
      <c r="F51" s="9">
        <v>1019.275</v>
      </c>
      <c r="G51" s="9">
        <v>6.75</v>
      </c>
      <c r="H51" s="9">
        <v>15.8666666666666</v>
      </c>
      <c r="I51" s="9" t="s">
        <v>13</v>
      </c>
    </row>
    <row r="52" spans="1:9" x14ac:dyDescent="0.35">
      <c r="A52" s="9" t="s">
        <v>0</v>
      </c>
      <c r="B52" s="9">
        <v>10.7</v>
      </c>
      <c r="C52" s="9">
        <v>67.3333333333333</v>
      </c>
      <c r="D52" s="9">
        <v>5.3166666666666602</v>
      </c>
      <c r="E52" s="9">
        <v>9.125</v>
      </c>
      <c r="F52" s="9">
        <v>1015.90833333333</v>
      </c>
      <c r="G52" s="9">
        <v>35.4166666666666</v>
      </c>
      <c r="H52" s="9">
        <v>12.033333333333299</v>
      </c>
      <c r="I52" s="9" t="s">
        <v>14</v>
      </c>
    </row>
    <row r="53" spans="1:9" x14ac:dyDescent="0.35">
      <c r="A53" s="9" t="s">
        <v>1</v>
      </c>
      <c r="B53" s="9">
        <v>7.0750000000000002</v>
      </c>
      <c r="C53" s="9">
        <v>80.9166666666666</v>
      </c>
      <c r="D53" s="9">
        <v>4.2833333333333297</v>
      </c>
      <c r="E53" s="9">
        <v>4.7916666666666599</v>
      </c>
      <c r="F53" s="9">
        <v>1015.96666666666</v>
      </c>
      <c r="G53" s="9">
        <v>32.75</v>
      </c>
      <c r="H53" s="9">
        <v>16.3333333333333</v>
      </c>
      <c r="I53" s="9" t="s">
        <v>14</v>
      </c>
    </row>
    <row r="54" spans="1:9" x14ac:dyDescent="0.35">
      <c r="A54" s="9" t="s">
        <v>0</v>
      </c>
      <c r="B54" s="9">
        <v>11.716666666666599</v>
      </c>
      <c r="C54" s="9">
        <v>75.4166666666666</v>
      </c>
      <c r="D54" s="9">
        <v>6.3916666666666604</v>
      </c>
      <c r="E54" s="9">
        <v>9.1</v>
      </c>
      <c r="F54" s="9">
        <v>1018.35</v>
      </c>
      <c r="G54" s="9">
        <v>36.5833333333333</v>
      </c>
      <c r="H54" s="9">
        <v>6.1083333333333298</v>
      </c>
      <c r="I54" s="9" t="s">
        <v>15</v>
      </c>
    </row>
    <row r="55" spans="1:9" x14ac:dyDescent="0.35">
      <c r="A55" s="9" t="s">
        <v>1</v>
      </c>
      <c r="B55" s="9">
        <v>5.2833333333333297</v>
      </c>
      <c r="C55" s="9">
        <v>91.1666666666666</v>
      </c>
      <c r="D55" s="9">
        <v>5.6916666666666602</v>
      </c>
      <c r="E55" s="9">
        <v>5.1333333333333302</v>
      </c>
      <c r="F55" s="9">
        <v>1017.78333333333</v>
      </c>
      <c r="G55" s="9">
        <v>55.75</v>
      </c>
      <c r="H55" s="9">
        <v>10.65</v>
      </c>
      <c r="I55" s="9" t="s">
        <v>15</v>
      </c>
    </row>
    <row r="56" spans="1:9" x14ac:dyDescent="0.35">
      <c r="A56" s="9" t="s">
        <v>0</v>
      </c>
      <c r="B56" s="9">
        <v>12.966666666666599</v>
      </c>
      <c r="C56" s="9">
        <v>60.9166666666666</v>
      </c>
      <c r="D56" s="9">
        <v>4.0083333333333302</v>
      </c>
      <c r="E56" s="9">
        <v>9.15</v>
      </c>
      <c r="F56" s="9">
        <v>1021.1083333333301</v>
      </c>
      <c r="G56" s="9">
        <v>3.5</v>
      </c>
      <c r="H56" s="9">
        <v>11.85</v>
      </c>
      <c r="I56" s="9" t="s">
        <v>16</v>
      </c>
    </row>
    <row r="57" spans="1:9" x14ac:dyDescent="0.35">
      <c r="A57" s="9" t="s">
        <v>1</v>
      </c>
      <c r="B57" s="9">
        <v>5.9749999999999996</v>
      </c>
      <c r="C57" s="9">
        <v>85.4166666666666</v>
      </c>
      <c r="D57" s="9">
        <v>2.8916666666666599</v>
      </c>
      <c r="E57" s="9">
        <v>2.82499999999999</v>
      </c>
      <c r="F57" s="9">
        <v>1020.5166666666599</v>
      </c>
      <c r="G57" s="9">
        <v>6.3333333333333304</v>
      </c>
      <c r="H57" s="9">
        <v>9.85</v>
      </c>
      <c r="I57" s="9" t="s">
        <v>16</v>
      </c>
    </row>
    <row r="58" spans="1:9" x14ac:dyDescent="0.35">
      <c r="A58" s="9" t="s">
        <v>0</v>
      </c>
      <c r="B58" s="9">
        <v>13.3083333333333</v>
      </c>
      <c r="C58" s="9">
        <v>52.9166666666666</v>
      </c>
      <c r="D58" s="9">
        <v>2.85</v>
      </c>
      <c r="E58" s="9">
        <v>10.2916666666666</v>
      </c>
      <c r="F58" s="9">
        <v>1020.5166666666599</v>
      </c>
      <c r="G58" s="9">
        <v>7.1666666666666599</v>
      </c>
      <c r="H58" s="9">
        <v>11.7916666666666</v>
      </c>
      <c r="I58" s="9" t="s">
        <v>17</v>
      </c>
    </row>
    <row r="59" spans="1:9" x14ac:dyDescent="0.35">
      <c r="A59" s="9" t="s">
        <v>1</v>
      </c>
      <c r="B59" s="9">
        <v>7.4166666666666599</v>
      </c>
      <c r="C59" s="9">
        <v>77.9166666666666</v>
      </c>
      <c r="D59" s="9">
        <v>2.2333333333333298</v>
      </c>
      <c r="E59" s="9">
        <v>3.2666666666666599</v>
      </c>
      <c r="F59" s="9">
        <v>1019.50833333333</v>
      </c>
      <c r="G59" s="9">
        <v>8</v>
      </c>
      <c r="H59" s="9">
        <v>12.408333333333299</v>
      </c>
      <c r="I59" s="9" t="s">
        <v>17</v>
      </c>
    </row>
    <row r="60" spans="1:9" x14ac:dyDescent="0.35">
      <c r="A60" s="9" t="s">
        <v>0</v>
      </c>
      <c r="B60" s="9">
        <v>13.466666666666599</v>
      </c>
      <c r="C60" s="9">
        <v>50.5</v>
      </c>
      <c r="D60" s="9">
        <v>2.625</v>
      </c>
      <c r="E60" s="9">
        <v>10.7416666666666</v>
      </c>
      <c r="F60" s="9">
        <v>1016.07499999999</v>
      </c>
      <c r="G60" s="9">
        <v>68.3333333333333</v>
      </c>
      <c r="H60" s="9">
        <v>9.1666666666666607</v>
      </c>
      <c r="I60" s="9" t="s">
        <v>18</v>
      </c>
    </row>
    <row r="61" spans="1:9" x14ac:dyDescent="0.35">
      <c r="A61" s="9" t="s">
        <v>1</v>
      </c>
      <c r="B61" s="9">
        <v>8.875</v>
      </c>
      <c r="C61" s="9">
        <v>64.3333333333333</v>
      </c>
      <c r="D61" s="9">
        <v>1.0333333333333301</v>
      </c>
      <c r="E61" s="9">
        <v>4.3499999999999996</v>
      </c>
      <c r="F61" s="9">
        <v>1015.8916666666599</v>
      </c>
      <c r="G61" s="9">
        <v>32.4166666666666</v>
      </c>
      <c r="H61" s="9">
        <v>13.9916666666666</v>
      </c>
      <c r="I61" s="9" t="s">
        <v>18</v>
      </c>
    </row>
    <row r="62" spans="1:9" x14ac:dyDescent="0.35">
      <c r="A62" s="9" t="s">
        <v>0</v>
      </c>
      <c r="B62" s="9">
        <v>10.6416666666666</v>
      </c>
      <c r="C62" s="9">
        <v>54.75</v>
      </c>
      <c r="D62" s="9">
        <v>4.24166666666666</v>
      </c>
      <c r="E62" s="9">
        <v>10.9166666666666</v>
      </c>
      <c r="F62" s="9">
        <v>1013.4833333333301</v>
      </c>
      <c r="G62" s="9">
        <v>82.3333333333333</v>
      </c>
      <c r="H62" s="9">
        <v>11.9166666666666</v>
      </c>
      <c r="I62" s="9" t="s">
        <v>19</v>
      </c>
    </row>
    <row r="63" spans="1:9" x14ac:dyDescent="0.35">
      <c r="A63" s="9" t="s">
        <v>1</v>
      </c>
      <c r="B63" s="9">
        <v>9.1333333333333293</v>
      </c>
      <c r="C63" s="9">
        <v>67.1666666666666</v>
      </c>
      <c r="D63" s="9">
        <v>2.99166666666666</v>
      </c>
      <c r="E63" s="9">
        <v>5.9666666666666597</v>
      </c>
      <c r="F63" s="9">
        <v>1013.41666666666</v>
      </c>
      <c r="G63" s="9">
        <v>67.75</v>
      </c>
      <c r="H63" s="9">
        <v>16.5</v>
      </c>
      <c r="I63" s="9" t="s">
        <v>19</v>
      </c>
    </row>
    <row r="64" spans="1:9" x14ac:dyDescent="0.35">
      <c r="A64" s="9" t="s">
        <v>0</v>
      </c>
      <c r="B64" s="9">
        <v>13.1666666666666</v>
      </c>
      <c r="C64" s="9">
        <v>90.4166666666666</v>
      </c>
      <c r="D64" s="9">
        <v>9.1416666666666604</v>
      </c>
      <c r="E64" s="9">
        <v>9.2916666666666607</v>
      </c>
      <c r="F64" s="9">
        <v>1019.69999999999</v>
      </c>
      <c r="G64" s="9">
        <v>100</v>
      </c>
      <c r="H64" s="9">
        <v>12.2916666666666</v>
      </c>
      <c r="I64" s="9" t="s">
        <v>20</v>
      </c>
    </row>
    <row r="65" spans="1:9" x14ac:dyDescent="0.35">
      <c r="A65" s="9" t="s">
        <v>1</v>
      </c>
      <c r="B65" s="9">
        <v>7.95</v>
      </c>
      <c r="C65" s="9">
        <v>88.9166666666666</v>
      </c>
      <c r="D65" s="9">
        <v>7.3833333333333302</v>
      </c>
      <c r="E65" s="9">
        <v>6.8916666666666604</v>
      </c>
      <c r="F65" s="9">
        <v>1019.2333333333301</v>
      </c>
      <c r="G65" s="9">
        <v>88.75</v>
      </c>
      <c r="H65" s="9">
        <v>19.75</v>
      </c>
      <c r="I65" s="9" t="s">
        <v>20</v>
      </c>
    </row>
    <row r="66" spans="1:9" x14ac:dyDescent="0.35">
      <c r="A66" s="9" t="s">
        <v>0</v>
      </c>
      <c r="B66" s="9">
        <v>14.358333333333301</v>
      </c>
      <c r="C66" s="9">
        <v>64.9166666666666</v>
      </c>
      <c r="D66" s="9">
        <v>6.3416666666666597</v>
      </c>
      <c r="E66" s="9">
        <v>11.033333333333299</v>
      </c>
      <c r="F66" s="9">
        <v>1022.05833333333</v>
      </c>
      <c r="G66" s="9">
        <v>1.25</v>
      </c>
      <c r="H66" s="9">
        <v>13.6166666666666</v>
      </c>
      <c r="I66" s="10">
        <v>44928</v>
      </c>
    </row>
    <row r="67" spans="1:9" x14ac:dyDescent="0.35">
      <c r="A67" s="9" t="s">
        <v>1</v>
      </c>
      <c r="B67" s="9">
        <v>7.8833333333333302</v>
      </c>
      <c r="C67" s="9">
        <v>86</v>
      </c>
      <c r="D67" s="9">
        <v>5.6499999999999897</v>
      </c>
      <c r="E67" s="9">
        <v>6.0249999999999897</v>
      </c>
      <c r="F67" s="9">
        <v>1022.00833333333</v>
      </c>
      <c r="G67" s="9">
        <v>9.8333333333333304</v>
      </c>
      <c r="H67" s="9">
        <v>11.75</v>
      </c>
      <c r="I67" s="10">
        <v>44928</v>
      </c>
    </row>
    <row r="68" spans="1:9" x14ac:dyDescent="0.35">
      <c r="A68" s="9" t="s">
        <v>0</v>
      </c>
      <c r="B68" s="9">
        <v>16.816666666666599</v>
      </c>
      <c r="C68" s="9">
        <v>48.3333333333333</v>
      </c>
      <c r="D68" s="9">
        <v>3.0083333333333302</v>
      </c>
      <c r="E68" s="9">
        <v>11.691666666666601</v>
      </c>
      <c r="F68" s="9">
        <v>1019.30833333333</v>
      </c>
      <c r="G68" s="9">
        <v>18.4166666666666</v>
      </c>
      <c r="H68" s="9">
        <v>12.025</v>
      </c>
      <c r="I68" s="10">
        <v>44959</v>
      </c>
    </row>
    <row r="69" spans="1:9" x14ac:dyDescent="0.35">
      <c r="A69" s="9" t="s">
        <v>1</v>
      </c>
      <c r="B69" s="9">
        <v>10.908333333333299</v>
      </c>
      <c r="C69" s="9">
        <v>72.8333333333333</v>
      </c>
      <c r="D69" s="9">
        <v>3.2583333333333302</v>
      </c>
      <c r="E69" s="9">
        <v>5.25</v>
      </c>
      <c r="F69" s="9">
        <v>1019.34166666666</v>
      </c>
      <c r="G69" s="9">
        <v>26.5</v>
      </c>
      <c r="H69" s="9">
        <v>13.2083333333333</v>
      </c>
      <c r="I69" s="10">
        <v>44959</v>
      </c>
    </row>
    <row r="70" spans="1:9" x14ac:dyDescent="0.35">
      <c r="A70" s="9" t="s">
        <v>0</v>
      </c>
      <c r="B70" s="9">
        <v>15.85</v>
      </c>
      <c r="C70" s="9">
        <v>45.4166666666666</v>
      </c>
      <c r="D70" s="9">
        <v>4.8166666666666602</v>
      </c>
      <c r="E70" s="9">
        <v>14.466666666666599</v>
      </c>
      <c r="F70" s="9">
        <v>1017.49166666666</v>
      </c>
      <c r="G70" s="9">
        <v>48.3333333333333</v>
      </c>
      <c r="H70" s="9">
        <v>12.941666666666601</v>
      </c>
      <c r="I70" s="10">
        <v>44987</v>
      </c>
    </row>
    <row r="71" spans="1:9" x14ac:dyDescent="0.35">
      <c r="A71" s="9" t="s">
        <v>1</v>
      </c>
      <c r="B71" s="9">
        <v>10.9166666666666</v>
      </c>
      <c r="C71" s="9">
        <v>55.6666666666666</v>
      </c>
      <c r="D71" s="9">
        <v>2.2916666666666599</v>
      </c>
      <c r="E71" s="9">
        <v>8.1416666666666604</v>
      </c>
      <c r="F71" s="9">
        <v>1017.55</v>
      </c>
      <c r="G71" s="9">
        <v>61.4166666666666</v>
      </c>
      <c r="H71" s="9">
        <v>12.5416666666666</v>
      </c>
      <c r="I71" s="10">
        <v>44987</v>
      </c>
    </row>
    <row r="72" spans="1:9" x14ac:dyDescent="0.35">
      <c r="A72" s="9" t="s">
        <v>0</v>
      </c>
      <c r="B72" s="9">
        <v>16.399999999999999</v>
      </c>
      <c r="C72" s="9">
        <v>53.8333333333333</v>
      </c>
      <c r="D72" s="9">
        <v>6.30833333333333</v>
      </c>
      <c r="E72" s="9">
        <v>13.883333333333301</v>
      </c>
      <c r="F72" s="9">
        <v>1016.96666666666</v>
      </c>
      <c r="G72" s="9">
        <v>79.3333333333333</v>
      </c>
      <c r="H72" s="9">
        <v>10.95</v>
      </c>
      <c r="I72" s="10">
        <v>45018</v>
      </c>
    </row>
    <row r="73" spans="1:9" x14ac:dyDescent="0.35">
      <c r="A73" s="9" t="s">
        <v>1</v>
      </c>
      <c r="B73" s="9">
        <v>11</v>
      </c>
      <c r="C73" s="9">
        <v>62</v>
      </c>
      <c r="D73" s="9">
        <v>3.9083333333333301</v>
      </c>
      <c r="E73" s="9">
        <v>8.375</v>
      </c>
      <c r="F73" s="9">
        <v>1016.70833333333</v>
      </c>
      <c r="G73" s="9">
        <v>30.6666666666666</v>
      </c>
      <c r="H73" s="9">
        <v>14.824999999999999</v>
      </c>
      <c r="I73" s="10">
        <v>45018</v>
      </c>
    </row>
    <row r="74" spans="1:9" x14ac:dyDescent="0.35">
      <c r="A74" s="9" t="s">
        <v>0</v>
      </c>
      <c r="B74" s="9">
        <v>16.033333333333299</v>
      </c>
      <c r="C74" s="9">
        <v>54</v>
      </c>
      <c r="D74" s="9">
        <v>6.7833333333333297</v>
      </c>
      <c r="E74" s="9">
        <v>14.125</v>
      </c>
      <c r="F74" s="9">
        <v>1015.32499999999</v>
      </c>
      <c r="G74" s="9">
        <v>1.5</v>
      </c>
      <c r="H74" s="9">
        <v>16.216666666666601</v>
      </c>
      <c r="I74" s="10">
        <v>45048</v>
      </c>
    </row>
    <row r="75" spans="1:9" x14ac:dyDescent="0.35">
      <c r="A75" s="9" t="s">
        <v>1</v>
      </c>
      <c r="B75" s="9">
        <v>9.9499999999999993</v>
      </c>
      <c r="C75" s="9">
        <v>69.1666666666666</v>
      </c>
      <c r="D75" s="9">
        <v>5.5</v>
      </c>
      <c r="E75" s="9">
        <v>8.7583333333333293</v>
      </c>
      <c r="F75" s="9">
        <v>1015.05</v>
      </c>
      <c r="G75" s="9">
        <v>7.0833333333333304</v>
      </c>
      <c r="H75" s="9">
        <v>15.975</v>
      </c>
      <c r="I75" s="10">
        <v>45048</v>
      </c>
    </row>
    <row r="76" spans="1:9" x14ac:dyDescent="0.35">
      <c r="A76" s="9" t="s">
        <v>0</v>
      </c>
      <c r="B76" s="9">
        <v>14.383333333333301</v>
      </c>
      <c r="C76" s="9">
        <v>55.4166666666666</v>
      </c>
      <c r="D76" s="9">
        <v>6.43333333333333</v>
      </c>
      <c r="E76" s="9">
        <v>14.375</v>
      </c>
      <c r="F76" s="9">
        <v>1012.66666666666</v>
      </c>
      <c r="G76" s="9">
        <v>22.9166666666666</v>
      </c>
      <c r="H76" s="9">
        <v>7.18333333333333</v>
      </c>
      <c r="I76" s="10">
        <v>45079</v>
      </c>
    </row>
    <row r="77" spans="1:9" x14ac:dyDescent="0.35">
      <c r="A77" s="9" t="s">
        <v>1</v>
      </c>
      <c r="B77" s="9">
        <v>10.775</v>
      </c>
      <c r="C77" s="9">
        <v>81.5</v>
      </c>
      <c r="D77" s="9">
        <v>6.7666666666666604</v>
      </c>
      <c r="E77" s="9">
        <v>8.24166666666666</v>
      </c>
      <c r="F77" s="9">
        <v>1013.3</v>
      </c>
      <c r="G77" s="9">
        <v>20.6666666666666</v>
      </c>
      <c r="H77" s="9">
        <v>9.4583333333333304</v>
      </c>
      <c r="I77" s="10">
        <v>45079</v>
      </c>
    </row>
    <row r="78" spans="1:9" x14ac:dyDescent="0.35">
      <c r="A78" s="9" t="s">
        <v>0</v>
      </c>
      <c r="B78" s="9">
        <v>14.9</v>
      </c>
      <c r="C78" s="9">
        <v>70.4166666666666</v>
      </c>
      <c r="D78" s="9">
        <v>8.9583333333333304</v>
      </c>
      <c r="E78" s="9">
        <v>13.466666666666599</v>
      </c>
      <c r="F78" s="9">
        <v>1015.425</v>
      </c>
      <c r="G78" s="9">
        <v>43.5833333333333</v>
      </c>
      <c r="H78" s="9">
        <v>6.30833333333333</v>
      </c>
      <c r="I78" s="10">
        <v>45109</v>
      </c>
    </row>
    <row r="79" spans="1:9" x14ac:dyDescent="0.35">
      <c r="A79" s="9" t="s">
        <v>1</v>
      </c>
      <c r="B79" s="9">
        <v>8.18333333333333</v>
      </c>
      <c r="C79" s="9">
        <v>86.0833333333333</v>
      </c>
      <c r="D79" s="9">
        <v>8.5250000000000004</v>
      </c>
      <c r="E79" s="9">
        <v>9.5916666666666597</v>
      </c>
      <c r="F79" s="9">
        <v>1014.625</v>
      </c>
      <c r="G79" s="9">
        <v>47.1666666666666</v>
      </c>
      <c r="H79" s="9">
        <v>9.5166666666666604</v>
      </c>
      <c r="I79" s="10">
        <v>45109</v>
      </c>
    </row>
    <row r="80" spans="1:9" x14ac:dyDescent="0.35">
      <c r="A80" s="9" t="s">
        <v>0</v>
      </c>
      <c r="B80" s="9">
        <v>14.95</v>
      </c>
      <c r="C80" s="9">
        <v>54.4166666666666</v>
      </c>
      <c r="D80" s="9">
        <v>5.1499999999999897</v>
      </c>
      <c r="E80" s="9">
        <v>12.533333333333299</v>
      </c>
      <c r="F80" s="9">
        <v>1013.58333333333</v>
      </c>
      <c r="G80" s="9">
        <v>0</v>
      </c>
      <c r="H80" s="9">
        <v>13.283333333333299</v>
      </c>
      <c r="I80" s="10">
        <v>45140</v>
      </c>
    </row>
    <row r="81" spans="1:9" x14ac:dyDescent="0.35">
      <c r="A81" s="9" t="s">
        <v>1</v>
      </c>
      <c r="B81" s="9">
        <v>8.11666666666666</v>
      </c>
      <c r="C81" s="9">
        <v>84</v>
      </c>
      <c r="D81" s="9">
        <v>5.5249999999999897</v>
      </c>
      <c r="E81" s="9">
        <v>6.1666666666666599</v>
      </c>
      <c r="F81" s="9">
        <v>1014.24166666666</v>
      </c>
      <c r="G81" s="9">
        <v>0.16666666666666599</v>
      </c>
      <c r="H81" s="9">
        <v>10.691666666666601</v>
      </c>
      <c r="I81" s="10">
        <v>45140</v>
      </c>
    </row>
    <row r="82" spans="1:9" x14ac:dyDescent="0.35">
      <c r="A82" s="9" t="s">
        <v>0</v>
      </c>
      <c r="B82" s="9">
        <v>12.299999999999899</v>
      </c>
      <c r="C82" s="9">
        <v>50.25</v>
      </c>
      <c r="D82" s="9">
        <v>3.93333333333333</v>
      </c>
      <c r="E82" s="9">
        <v>12.733333333333301</v>
      </c>
      <c r="F82" s="9">
        <v>1015.06666666666</v>
      </c>
      <c r="G82" s="9">
        <v>43.9166666666666</v>
      </c>
      <c r="H82" s="9">
        <v>7.0666666666666602</v>
      </c>
      <c r="I82" s="10">
        <v>45171</v>
      </c>
    </row>
    <row r="83" spans="1:9" x14ac:dyDescent="0.35">
      <c r="A83" s="9" t="s">
        <v>1</v>
      </c>
      <c r="B83" s="9">
        <v>9.4666666666666597</v>
      </c>
      <c r="C83" s="9">
        <v>79.1666666666666</v>
      </c>
      <c r="D83" s="9">
        <v>4.6416666666666604</v>
      </c>
      <c r="E83" s="9">
        <v>5.7749999999999897</v>
      </c>
      <c r="F83" s="9">
        <v>1014.44166666666</v>
      </c>
      <c r="G83" s="9">
        <v>6.9166666666666599</v>
      </c>
      <c r="H83" s="9">
        <v>9.2833333333333297</v>
      </c>
      <c r="I83" s="10">
        <v>45171</v>
      </c>
    </row>
    <row r="84" spans="1:9" x14ac:dyDescent="0.35">
      <c r="A84" s="9" t="s">
        <v>0</v>
      </c>
      <c r="B84" s="9">
        <v>13.625</v>
      </c>
      <c r="C84" s="9">
        <v>67.1666666666666</v>
      </c>
      <c r="D84" s="9">
        <v>6.3166666666666602</v>
      </c>
      <c r="E84" s="9">
        <v>10.074999999999999</v>
      </c>
      <c r="F84" s="9">
        <v>1012.86666666666</v>
      </c>
      <c r="G84" s="9">
        <v>67.3333333333333</v>
      </c>
      <c r="H84" s="9">
        <v>14.066666666666601</v>
      </c>
      <c r="I84" s="10">
        <v>45201</v>
      </c>
    </row>
    <row r="85" spans="1:9" x14ac:dyDescent="0.35">
      <c r="A85" s="9" t="s">
        <v>1</v>
      </c>
      <c r="B85" s="9">
        <v>9.0166666666666604</v>
      </c>
      <c r="C85" s="9">
        <v>63.9166666666666</v>
      </c>
      <c r="D85" s="9">
        <v>2.65</v>
      </c>
      <c r="E85" s="9">
        <v>6.5083333333333302</v>
      </c>
      <c r="F85" s="9">
        <v>1013.18333333333</v>
      </c>
      <c r="G85" s="9">
        <v>37.25</v>
      </c>
      <c r="H85" s="9">
        <v>16.433333333333302</v>
      </c>
      <c r="I85" s="10">
        <v>45201</v>
      </c>
    </row>
    <row r="86" spans="1:9" x14ac:dyDescent="0.35">
      <c r="A86" s="9" t="s">
        <v>0</v>
      </c>
      <c r="B86" s="9">
        <v>12.466666666666599</v>
      </c>
      <c r="C86" s="9">
        <v>66.1666666666666</v>
      </c>
      <c r="D86" s="9">
        <v>7.0416666666666599</v>
      </c>
      <c r="E86" s="9">
        <v>11.6833333333333</v>
      </c>
      <c r="F86" s="9">
        <v>1012.7333333333301</v>
      </c>
      <c r="G86" s="9">
        <v>21.0833333333333</v>
      </c>
      <c r="H86" s="9">
        <v>12.108333333333301</v>
      </c>
      <c r="I86" s="10">
        <v>45232</v>
      </c>
    </row>
    <row r="87" spans="1:9" x14ac:dyDescent="0.35">
      <c r="A87" s="9" t="s">
        <v>1</v>
      </c>
      <c r="B87" s="9">
        <v>7.35</v>
      </c>
      <c r="C87" s="9">
        <v>86.9166666666666</v>
      </c>
      <c r="D87" s="9">
        <v>6.9083333333333297</v>
      </c>
      <c r="E87" s="9">
        <v>7.125</v>
      </c>
      <c r="F87" s="9">
        <v>1012.49166666666</v>
      </c>
      <c r="G87" s="9">
        <v>34.4166666666666</v>
      </c>
      <c r="H87" s="9">
        <v>15.316666666666601</v>
      </c>
      <c r="I87" s="10">
        <v>45232</v>
      </c>
    </row>
    <row r="88" spans="1:9" x14ac:dyDescent="0.35">
      <c r="A88" s="9" t="s">
        <v>0</v>
      </c>
      <c r="B88" s="9">
        <v>12.049999999999899</v>
      </c>
      <c r="C88" s="9">
        <v>48.9166666666666</v>
      </c>
      <c r="D88" s="9">
        <v>1.6083333333333301</v>
      </c>
      <c r="E88" s="9">
        <v>9.2750000000000004</v>
      </c>
      <c r="F88" s="9">
        <v>1016.175</v>
      </c>
      <c r="G88" s="9">
        <v>8.3333333333333304</v>
      </c>
      <c r="H88" s="9">
        <v>14.9</v>
      </c>
      <c r="I88" s="10">
        <v>45262</v>
      </c>
    </row>
    <row r="89" spans="1:9" x14ac:dyDescent="0.35">
      <c r="A89" s="9" t="s">
        <v>1</v>
      </c>
      <c r="B89" s="9">
        <v>6</v>
      </c>
      <c r="C89" s="9">
        <v>71.25</v>
      </c>
      <c r="D89" s="9">
        <v>2.36666666666666</v>
      </c>
      <c r="E89" s="9">
        <v>4.49166666666666</v>
      </c>
      <c r="F89" s="9">
        <v>1016.50833333333</v>
      </c>
      <c r="G89" s="9">
        <v>10.8333333333333</v>
      </c>
      <c r="H89" s="9">
        <v>14.441666666666601</v>
      </c>
      <c r="I89" s="10">
        <v>45262</v>
      </c>
    </row>
    <row r="90" spans="1:9" x14ac:dyDescent="0.35">
      <c r="A90" s="9" t="s">
        <v>0</v>
      </c>
      <c r="B90" s="9">
        <v>13.358333333333301</v>
      </c>
      <c r="C90" s="9">
        <v>45</v>
      </c>
      <c r="D90" s="9">
        <v>-0.30833333333333302</v>
      </c>
      <c r="E90" s="9">
        <v>8.4083333333333297</v>
      </c>
      <c r="F90" s="9">
        <v>1021.86666666666</v>
      </c>
      <c r="G90" s="9">
        <v>0</v>
      </c>
      <c r="H90" s="9">
        <v>16.824999999999999</v>
      </c>
      <c r="I90" s="9" t="s">
        <v>21</v>
      </c>
    </row>
    <row r="91" spans="1:9" x14ac:dyDescent="0.35">
      <c r="A91" s="9" t="s">
        <v>1</v>
      </c>
      <c r="B91" s="9">
        <v>6.35</v>
      </c>
      <c r="C91" s="9">
        <v>65.6666666666666</v>
      </c>
      <c r="D91" s="9">
        <v>-0.36666666666666597</v>
      </c>
      <c r="E91" s="9">
        <v>2.68333333333333</v>
      </c>
      <c r="F91" s="9">
        <v>1020.38333333333</v>
      </c>
      <c r="G91" s="9">
        <v>1.0833333333333299</v>
      </c>
      <c r="H91" s="9">
        <v>13.9</v>
      </c>
      <c r="I91" s="9" t="s">
        <v>21</v>
      </c>
    </row>
    <row r="92" spans="1:9" x14ac:dyDescent="0.35">
      <c r="A92" s="9" t="s">
        <v>0</v>
      </c>
      <c r="B92" s="9">
        <v>16.716666666666601</v>
      </c>
      <c r="C92" s="9">
        <v>44.5</v>
      </c>
      <c r="D92" s="9">
        <v>0.81666666666666599</v>
      </c>
      <c r="E92" s="9">
        <v>10.383333333333301</v>
      </c>
      <c r="F92" s="9">
        <v>1017.3</v>
      </c>
      <c r="G92" s="9">
        <v>11.5</v>
      </c>
      <c r="H92" s="9">
        <v>11.941666666666601</v>
      </c>
      <c r="I92" s="9" t="s">
        <v>22</v>
      </c>
    </row>
    <row r="93" spans="1:9" x14ac:dyDescent="0.35">
      <c r="A93" s="9" t="s">
        <v>1</v>
      </c>
      <c r="B93" s="9">
        <v>7.85</v>
      </c>
      <c r="C93" s="9">
        <v>64.8333333333333</v>
      </c>
      <c r="D93" s="9">
        <v>0.15</v>
      </c>
      <c r="E93" s="9">
        <v>3.1916666666666602</v>
      </c>
      <c r="F93" s="9">
        <v>1018.50833333333</v>
      </c>
      <c r="G93" s="9">
        <v>1.0833333333333299</v>
      </c>
      <c r="H93" s="9">
        <v>14.299999999999899</v>
      </c>
      <c r="I93" s="9" t="s">
        <v>22</v>
      </c>
    </row>
    <row r="94" spans="1:9" x14ac:dyDescent="0.35">
      <c r="C94" s="9">
        <v>46.5</v>
      </c>
      <c r="D94" s="9">
        <v>4.49166666666666</v>
      </c>
      <c r="E94" s="9">
        <v>14.633333333333301</v>
      </c>
      <c r="F94" s="9">
        <v>1016.625</v>
      </c>
      <c r="G94" s="9">
        <v>9.0833333333333304</v>
      </c>
      <c r="H94" s="9">
        <v>9.4833333333333307</v>
      </c>
    </row>
    <row r="95" spans="1:9" x14ac:dyDescent="0.35">
      <c r="C95" s="9">
        <v>75.9166666666666</v>
      </c>
      <c r="D95" s="9">
        <v>3.80833333333333</v>
      </c>
      <c r="E95" s="9">
        <v>5.5916666666666597</v>
      </c>
      <c r="F95" s="9">
        <v>1016.49166666666</v>
      </c>
      <c r="G95" s="9">
        <v>8.6666666666666607</v>
      </c>
      <c r="H95" s="9">
        <v>8.0416666666666607</v>
      </c>
    </row>
  </sheetData>
  <mergeCells count="1"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66B5-CBA7-43B2-98A9-4EC500D5F84E}">
  <dimension ref="A1:L63"/>
  <sheetViews>
    <sheetView workbookViewId="0">
      <selection activeCell="A2" sqref="A2:I63"/>
    </sheetView>
  </sheetViews>
  <sheetFormatPr defaultRowHeight="15.5" x14ac:dyDescent="0.35"/>
  <cols>
    <col min="1" max="1" width="17.81640625" style="11" customWidth="1"/>
    <col min="2" max="2" width="15.453125" style="11" customWidth="1"/>
    <col min="3" max="3" width="19.54296875" style="11" customWidth="1"/>
    <col min="4" max="4" width="13.6328125" style="11" customWidth="1"/>
    <col min="5" max="5" width="12.6328125" style="11" customWidth="1"/>
    <col min="6" max="6" width="11.81640625" style="11" customWidth="1"/>
    <col min="7" max="7" width="12.54296875" style="11" customWidth="1"/>
    <col min="8" max="8" width="11.7265625" style="11" customWidth="1"/>
    <col min="9" max="9" width="9.7265625" style="11" bestFit="1" customWidth="1"/>
    <col min="10" max="11" width="8.7265625" style="11"/>
    <col min="12" max="12" width="64.08984375" style="11" bestFit="1" customWidth="1"/>
    <col min="13" max="16384" width="8.7265625" style="11"/>
  </cols>
  <sheetData>
    <row r="1" spans="1:12" s="2" customFormat="1" ht="15" x14ac:dyDescent="0.35">
      <c r="A1" s="1">
        <v>4</v>
      </c>
      <c r="B1" s="1">
        <v>2</v>
      </c>
      <c r="C1" s="117">
        <v>3</v>
      </c>
      <c r="D1" s="117"/>
      <c r="E1" s="117"/>
      <c r="F1" s="117"/>
      <c r="G1" s="117"/>
      <c r="H1" s="117"/>
      <c r="I1" s="1">
        <v>5</v>
      </c>
    </row>
    <row r="2" spans="1:12" s="5" customFormat="1" ht="47" thickBot="1" x14ac:dyDescent="0.4">
      <c r="A2" s="3" t="s">
        <v>38</v>
      </c>
      <c r="B2" s="3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/>
    </row>
    <row r="3" spans="1:12" s="8" customFormat="1" ht="45" x14ac:dyDescent="0.35">
      <c r="A3" s="6" t="s">
        <v>39</v>
      </c>
      <c r="B3" s="6" t="s">
        <v>25</v>
      </c>
      <c r="C3" s="7" t="s">
        <v>26</v>
      </c>
      <c r="D3" s="7" t="s">
        <v>27</v>
      </c>
      <c r="E3" s="7" t="s">
        <v>28</v>
      </c>
      <c r="F3" s="7" t="s">
        <v>41</v>
      </c>
      <c r="G3" s="7" t="s">
        <v>23</v>
      </c>
      <c r="H3" s="7" t="s">
        <v>40</v>
      </c>
      <c r="I3" s="6" t="s">
        <v>24</v>
      </c>
      <c r="L3" s="17" t="s">
        <v>42</v>
      </c>
    </row>
    <row r="4" spans="1:12" x14ac:dyDescent="0.35">
      <c r="A4" s="9" t="s">
        <v>0</v>
      </c>
      <c r="B4" s="9">
        <v>11.858333333333301</v>
      </c>
      <c r="C4" s="9">
        <v>45.5</v>
      </c>
      <c r="D4" s="9">
        <v>5.83333333333333E-2</v>
      </c>
      <c r="E4" s="9">
        <v>9.7666666666666604</v>
      </c>
      <c r="F4" s="9">
        <v>1020.0166666666599</v>
      </c>
      <c r="G4" s="9">
        <v>0.5</v>
      </c>
      <c r="H4" s="9">
        <v>6.7</v>
      </c>
      <c r="I4" s="10">
        <v>44958</v>
      </c>
      <c r="L4" s="12" t="s">
        <v>29</v>
      </c>
    </row>
    <row r="5" spans="1:12" x14ac:dyDescent="0.35">
      <c r="A5" s="9" t="s">
        <v>1</v>
      </c>
      <c r="B5" s="9">
        <v>4.55</v>
      </c>
      <c r="C5" s="9">
        <v>77.75</v>
      </c>
      <c r="D5" s="9">
        <v>1.61666666666666</v>
      </c>
      <c r="E5" s="9">
        <v>2.5333333333333301</v>
      </c>
      <c r="F5" s="9">
        <v>1019.83333333333</v>
      </c>
      <c r="G5" s="9">
        <v>4.5833333333333304</v>
      </c>
      <c r="H5" s="9">
        <v>6.7916666666666599</v>
      </c>
      <c r="I5" s="10">
        <v>44958</v>
      </c>
      <c r="L5" s="12" t="s">
        <v>30</v>
      </c>
    </row>
    <row r="6" spans="1:12" x14ac:dyDescent="0.35">
      <c r="A6" s="9" t="s">
        <v>0</v>
      </c>
      <c r="B6" s="9">
        <v>11.508333333333301</v>
      </c>
      <c r="C6" s="9">
        <v>51</v>
      </c>
      <c r="D6" s="9">
        <v>1.2249999999999901</v>
      </c>
      <c r="E6" s="9">
        <v>9.0916666666666597</v>
      </c>
      <c r="F6" s="9">
        <v>1021.55</v>
      </c>
      <c r="G6" s="9">
        <v>1</v>
      </c>
      <c r="H6" s="9">
        <v>7.45</v>
      </c>
      <c r="I6" s="10">
        <v>44986</v>
      </c>
      <c r="L6" s="12" t="s">
        <v>43</v>
      </c>
    </row>
    <row r="7" spans="1:12" x14ac:dyDescent="0.35">
      <c r="A7" s="9" t="s">
        <v>1</v>
      </c>
      <c r="B7" s="9">
        <v>4.3999999999999897</v>
      </c>
      <c r="C7" s="9">
        <v>82.5</v>
      </c>
      <c r="D7" s="9">
        <v>1.74166666666666</v>
      </c>
      <c r="E7" s="9">
        <v>2.0916666666666601</v>
      </c>
      <c r="F7" s="9">
        <v>1021.65833333333</v>
      </c>
      <c r="G7" s="9">
        <v>0.58333333333333304</v>
      </c>
      <c r="H7" s="9">
        <v>4.0750000000000002</v>
      </c>
      <c r="I7" s="10">
        <v>44986</v>
      </c>
      <c r="L7" s="12" t="s">
        <v>44</v>
      </c>
    </row>
    <row r="8" spans="1:12" x14ac:dyDescent="0.35">
      <c r="A8" s="9" t="s">
        <v>0</v>
      </c>
      <c r="B8" s="9">
        <v>11.725</v>
      </c>
      <c r="C8" s="9">
        <v>52.3333333333333</v>
      </c>
      <c r="D8" s="9">
        <v>1.2</v>
      </c>
      <c r="E8" s="9">
        <v>8.5833333333333304</v>
      </c>
      <c r="F8" s="9">
        <v>1023.4</v>
      </c>
      <c r="G8" s="9">
        <v>0</v>
      </c>
      <c r="H8" s="9">
        <v>9.2666666666666604</v>
      </c>
      <c r="I8" s="10">
        <v>45017</v>
      </c>
      <c r="L8" s="12" t="s">
        <v>45</v>
      </c>
    </row>
    <row r="9" spans="1:12" x14ac:dyDescent="0.35">
      <c r="A9" s="9" t="s">
        <v>1</v>
      </c>
      <c r="B9" s="9">
        <v>3.93333333333333</v>
      </c>
      <c r="C9" s="9">
        <v>80.5</v>
      </c>
      <c r="D9" s="9">
        <v>1.2249999999999901</v>
      </c>
      <c r="E9" s="9">
        <v>1.7666666666666599</v>
      </c>
      <c r="F9" s="9">
        <v>1022.75833333333</v>
      </c>
      <c r="G9" s="9">
        <v>0.58333333333333304</v>
      </c>
      <c r="H9" s="9">
        <v>6.9166666666666599</v>
      </c>
      <c r="I9" s="10">
        <v>45017</v>
      </c>
      <c r="L9" s="12" t="s">
        <v>46</v>
      </c>
    </row>
    <row r="10" spans="1:12" ht="16" thickBot="1" x14ac:dyDescent="0.4">
      <c r="A10" s="9" t="s">
        <v>0</v>
      </c>
      <c r="B10" s="9">
        <v>12.0833333333333</v>
      </c>
      <c r="C10" s="9">
        <v>44.5833333333333</v>
      </c>
      <c r="D10" s="9">
        <v>-1.1083333333333301</v>
      </c>
      <c r="E10" s="9">
        <v>8.68333333333333</v>
      </c>
      <c r="F10" s="9">
        <v>1023.13333333333</v>
      </c>
      <c r="G10" s="9">
        <v>0</v>
      </c>
      <c r="H10" s="9">
        <v>6.3833333333333302</v>
      </c>
      <c r="I10" s="10">
        <v>45047</v>
      </c>
      <c r="L10" s="13" t="s">
        <v>47</v>
      </c>
    </row>
    <row r="11" spans="1:12" ht="16" thickBot="1" x14ac:dyDescent="0.4">
      <c r="A11" s="9" t="s">
        <v>1</v>
      </c>
      <c r="B11" s="9">
        <v>3.65</v>
      </c>
      <c r="C11" s="9">
        <v>76.3333333333333</v>
      </c>
      <c r="D11" s="9">
        <v>4.9999999999999899E-2</v>
      </c>
      <c r="E11" s="9">
        <v>0.99166666666666603</v>
      </c>
      <c r="F11" s="9">
        <v>1022.625</v>
      </c>
      <c r="G11" s="9">
        <v>0</v>
      </c>
      <c r="H11" s="9">
        <v>7.6083333333333298</v>
      </c>
      <c r="I11" s="10">
        <v>45047</v>
      </c>
    </row>
    <row r="12" spans="1:12" x14ac:dyDescent="0.35">
      <c r="A12" s="9" t="s">
        <v>0</v>
      </c>
      <c r="B12" s="9">
        <v>11.591666666666599</v>
      </c>
      <c r="C12" s="9">
        <v>46.9166666666666</v>
      </c>
      <c r="D12" s="9">
        <v>0.19166666666666601</v>
      </c>
      <c r="E12" s="9">
        <v>9.4833333333333307</v>
      </c>
      <c r="F12" s="9">
        <v>1023.58333333333</v>
      </c>
      <c r="G12" s="9">
        <v>0</v>
      </c>
      <c r="H12" s="9">
        <v>3.9083333333333301</v>
      </c>
      <c r="I12" s="10">
        <v>45078</v>
      </c>
      <c r="L12" s="15" t="s">
        <v>48</v>
      </c>
    </row>
    <row r="13" spans="1:12" x14ac:dyDescent="0.35">
      <c r="A13" s="9" t="s">
        <v>1</v>
      </c>
      <c r="B13" s="9">
        <v>6.1333333333333302</v>
      </c>
      <c r="C13" s="9">
        <v>75.4166666666666</v>
      </c>
      <c r="D13" s="9">
        <v>-0.34166666666666601</v>
      </c>
      <c r="E13" s="9">
        <v>0.84166666666666601</v>
      </c>
      <c r="F13" s="9">
        <v>1023.55</v>
      </c>
      <c r="G13" s="9">
        <v>0</v>
      </c>
      <c r="H13" s="9">
        <v>3.5</v>
      </c>
      <c r="I13" s="10">
        <v>45078</v>
      </c>
      <c r="L13" s="12" t="s">
        <v>49</v>
      </c>
    </row>
    <row r="14" spans="1:12" x14ac:dyDescent="0.35">
      <c r="A14" s="9" t="s">
        <v>0</v>
      </c>
      <c r="B14" s="9">
        <v>12.5166666666666</v>
      </c>
      <c r="C14" s="9">
        <v>50.5</v>
      </c>
      <c r="D14" s="9">
        <v>1.1083333333333301</v>
      </c>
      <c r="E14" s="9">
        <v>9.0916666666666597</v>
      </c>
      <c r="F14" s="9">
        <v>1024</v>
      </c>
      <c r="G14" s="9">
        <v>71.3333333333333</v>
      </c>
      <c r="H14" s="9">
        <v>3.6333333333333302</v>
      </c>
      <c r="I14" s="10">
        <v>45108</v>
      </c>
      <c r="L14" s="12" t="s">
        <v>51</v>
      </c>
    </row>
    <row r="15" spans="1:12" x14ac:dyDescent="0.35">
      <c r="A15" s="9" t="s">
        <v>1</v>
      </c>
      <c r="B15" s="9">
        <v>7.74166666666666</v>
      </c>
      <c r="C15" s="9">
        <v>66.4166666666666</v>
      </c>
      <c r="D15" s="9">
        <v>0.266666666666666</v>
      </c>
      <c r="E15" s="9">
        <v>3.4750000000000001</v>
      </c>
      <c r="F15" s="9">
        <v>1023.8583333333301</v>
      </c>
      <c r="G15" s="9">
        <v>43.1666666666666</v>
      </c>
      <c r="H15" s="9">
        <v>3.7166666666666601</v>
      </c>
      <c r="I15" s="10">
        <v>45108</v>
      </c>
      <c r="L15" s="12" t="s">
        <v>52</v>
      </c>
    </row>
    <row r="16" spans="1:12" ht="16" thickBot="1" x14ac:dyDescent="0.4">
      <c r="A16" s="9" t="s">
        <v>0</v>
      </c>
      <c r="B16" s="9">
        <v>12.383333333333301</v>
      </c>
      <c r="C16" s="9">
        <v>54.4166666666666</v>
      </c>
      <c r="D16" s="9">
        <v>3.1083333333333298</v>
      </c>
      <c r="E16" s="9">
        <v>10.158333333333299</v>
      </c>
      <c r="F16" s="9">
        <v>1022.2333333333301</v>
      </c>
      <c r="G16" s="9">
        <v>75</v>
      </c>
      <c r="H16" s="9">
        <v>7.5</v>
      </c>
      <c r="I16" s="10">
        <v>45139</v>
      </c>
      <c r="L16" s="13" t="s">
        <v>53</v>
      </c>
    </row>
    <row r="17" spans="1:12" x14ac:dyDescent="0.35">
      <c r="A17" s="9" t="s">
        <v>1</v>
      </c>
      <c r="B17" s="9">
        <v>8.5250000000000004</v>
      </c>
      <c r="C17" s="9">
        <v>73.5833333333333</v>
      </c>
      <c r="D17" s="9">
        <v>3.3</v>
      </c>
      <c r="E17" s="9">
        <v>5.3</v>
      </c>
      <c r="F17" s="9">
        <v>1022.44999999999</v>
      </c>
      <c r="G17" s="9">
        <v>43.5833333333333</v>
      </c>
      <c r="H17" s="9">
        <v>9.4499999999999993</v>
      </c>
      <c r="I17" s="10">
        <v>45139</v>
      </c>
    </row>
    <row r="18" spans="1:12" ht="16" thickBot="1" x14ac:dyDescent="0.4">
      <c r="A18" s="9" t="s">
        <v>0</v>
      </c>
      <c r="B18" s="9">
        <v>14.75</v>
      </c>
      <c r="C18" s="9">
        <v>68.5</v>
      </c>
      <c r="D18" s="9">
        <v>6.6499999999999897</v>
      </c>
      <c r="E18" s="9">
        <v>10.6166666666666</v>
      </c>
      <c r="F18" s="9">
        <v>1019.55833333333</v>
      </c>
      <c r="G18" s="9">
        <v>76.3333333333333</v>
      </c>
      <c r="H18" s="9">
        <v>11.216666666666599</v>
      </c>
      <c r="I18" s="10">
        <v>45170</v>
      </c>
    </row>
    <row r="19" spans="1:12" x14ac:dyDescent="0.35">
      <c r="A19" s="9" t="s">
        <v>1</v>
      </c>
      <c r="B19" s="9">
        <v>9.2916666666666607</v>
      </c>
      <c r="C19" s="9">
        <v>74.4166666666666</v>
      </c>
      <c r="D19" s="9">
        <v>4.25</v>
      </c>
      <c r="E19" s="9">
        <v>6.0166666666666604</v>
      </c>
      <c r="F19" s="9">
        <v>1020.21666666666</v>
      </c>
      <c r="G19" s="9">
        <v>32.8333333333333</v>
      </c>
      <c r="H19" s="9">
        <v>14.1666666666666</v>
      </c>
      <c r="I19" s="10">
        <v>45170</v>
      </c>
      <c r="L19" s="16" t="s">
        <v>50</v>
      </c>
    </row>
    <row r="20" spans="1:12" x14ac:dyDescent="0.35">
      <c r="A20" s="9" t="s">
        <v>0</v>
      </c>
      <c r="B20" s="9">
        <v>14.858333333333301</v>
      </c>
      <c r="C20" s="9">
        <v>60.5833333333333</v>
      </c>
      <c r="D20" s="9">
        <v>6.93333333333333</v>
      </c>
      <c r="E20" s="9">
        <v>13.091666666666599</v>
      </c>
      <c r="F20" s="9">
        <v>1020.24166666666</v>
      </c>
      <c r="G20" s="9">
        <v>32</v>
      </c>
      <c r="H20" s="9">
        <v>8.9666666666666597</v>
      </c>
      <c r="I20" s="10">
        <v>45200</v>
      </c>
      <c r="L20" s="12" t="s">
        <v>65</v>
      </c>
    </row>
    <row r="21" spans="1:12" x14ac:dyDescent="0.35">
      <c r="A21" s="9" t="s">
        <v>1</v>
      </c>
      <c r="B21" s="9">
        <v>8.9083333333333297</v>
      </c>
      <c r="C21" s="9">
        <v>77.75</v>
      </c>
      <c r="D21" s="9">
        <v>5.5833333333333304</v>
      </c>
      <c r="E21" s="9">
        <v>7.1583333333333297</v>
      </c>
      <c r="F21" s="9">
        <v>1020.09166666666</v>
      </c>
      <c r="G21" s="9">
        <v>25.3333333333333</v>
      </c>
      <c r="H21" s="9">
        <v>12.475</v>
      </c>
      <c r="I21" s="10">
        <v>45200</v>
      </c>
      <c r="L21" s="12" t="s">
        <v>54</v>
      </c>
    </row>
    <row r="22" spans="1:12" x14ac:dyDescent="0.35">
      <c r="A22" s="9" t="s">
        <v>0</v>
      </c>
      <c r="B22" s="9">
        <v>11.4583333333333</v>
      </c>
      <c r="C22" s="9">
        <v>57.5833333333333</v>
      </c>
      <c r="D22" s="9">
        <v>5.95</v>
      </c>
      <c r="E22" s="9">
        <v>12.975</v>
      </c>
      <c r="F22" s="9">
        <v>1019.70833333333</v>
      </c>
      <c r="G22" s="9">
        <v>25.1666666666666</v>
      </c>
      <c r="H22" s="9">
        <v>7.9583333333333304</v>
      </c>
      <c r="I22" s="10">
        <v>45231</v>
      </c>
      <c r="L22" s="14" t="s">
        <v>60</v>
      </c>
    </row>
    <row r="23" spans="1:12" x14ac:dyDescent="0.35">
      <c r="A23" s="9" t="s">
        <v>1</v>
      </c>
      <c r="B23" s="9">
        <v>10.475</v>
      </c>
      <c r="C23" s="9">
        <v>81.9166666666666</v>
      </c>
      <c r="D23" s="9">
        <v>5.9249999999999998</v>
      </c>
      <c r="E23" s="9">
        <v>7.2583333333333302</v>
      </c>
      <c r="F23" s="9">
        <v>1019.33333333333</v>
      </c>
      <c r="G23" s="9">
        <v>40.9166666666666</v>
      </c>
      <c r="H23" s="9">
        <v>6.75</v>
      </c>
      <c r="I23" s="10">
        <v>45231</v>
      </c>
      <c r="L23" s="14" t="s">
        <v>61</v>
      </c>
    </row>
    <row r="24" spans="1:12" x14ac:dyDescent="0.35">
      <c r="A24" s="9" t="s">
        <v>0</v>
      </c>
      <c r="B24" s="9">
        <v>10.2083333333333</v>
      </c>
      <c r="C24" s="9">
        <v>85.25</v>
      </c>
      <c r="D24" s="9">
        <v>9.0749999999999993</v>
      </c>
      <c r="E24" s="9">
        <v>10.424999999999899</v>
      </c>
      <c r="F24" s="9">
        <v>1013.75833333333</v>
      </c>
      <c r="G24" s="9">
        <v>92.25</v>
      </c>
      <c r="H24" s="9">
        <v>8.43333333333333</v>
      </c>
      <c r="I24" s="10">
        <v>45261</v>
      </c>
      <c r="L24" s="14" t="s">
        <v>62</v>
      </c>
    </row>
    <row r="25" spans="1:12" x14ac:dyDescent="0.35">
      <c r="A25" s="9" t="s">
        <v>1</v>
      </c>
      <c r="B25" s="9">
        <v>9.11666666666666</v>
      </c>
      <c r="C25" s="9">
        <v>83.75</v>
      </c>
      <c r="D25" s="9">
        <v>7.8250000000000002</v>
      </c>
      <c r="E25" s="9">
        <v>9.1666666666666607</v>
      </c>
      <c r="F25" s="9">
        <v>1015.07499999999</v>
      </c>
      <c r="G25" s="9">
        <v>94.1666666666666</v>
      </c>
      <c r="H25" s="9">
        <v>8.0250000000000004</v>
      </c>
      <c r="I25" s="10">
        <v>45261</v>
      </c>
      <c r="L25" s="12" t="s">
        <v>55</v>
      </c>
    </row>
    <row r="26" spans="1:12" x14ac:dyDescent="0.35">
      <c r="A26" s="9" t="s">
        <v>0</v>
      </c>
      <c r="B26" s="9">
        <v>8.5666666666666593</v>
      </c>
      <c r="C26" s="9">
        <v>87.5833333333333</v>
      </c>
      <c r="D26" s="9">
        <v>8.25</v>
      </c>
      <c r="E26" s="9">
        <v>9.0500000000000007</v>
      </c>
      <c r="F26" s="9">
        <v>1014.15833333333</v>
      </c>
      <c r="G26" s="9">
        <v>100</v>
      </c>
      <c r="H26" s="9">
        <v>7.3</v>
      </c>
      <c r="I26" s="9" t="s">
        <v>2</v>
      </c>
      <c r="L26" s="12" t="s">
        <v>56</v>
      </c>
    </row>
    <row r="27" spans="1:12" x14ac:dyDescent="0.35">
      <c r="A27" s="9" t="s">
        <v>1</v>
      </c>
      <c r="B27" s="9">
        <v>6.49166666666666</v>
      </c>
      <c r="C27" s="9">
        <v>94</v>
      </c>
      <c r="D27" s="9">
        <v>8.1666666666666607</v>
      </c>
      <c r="E27" s="9">
        <v>7.8416666666666597</v>
      </c>
      <c r="F27" s="9">
        <v>1014.25</v>
      </c>
      <c r="G27" s="9">
        <v>93.3333333333333</v>
      </c>
      <c r="H27" s="9">
        <v>9.6749999999999901</v>
      </c>
      <c r="I27" s="9" t="s">
        <v>2</v>
      </c>
      <c r="L27" s="12" t="s">
        <v>57</v>
      </c>
    </row>
    <row r="28" spans="1:12" x14ac:dyDescent="0.35">
      <c r="A28" s="9" t="s">
        <v>0</v>
      </c>
      <c r="B28" s="9">
        <v>9.7333333333333307</v>
      </c>
      <c r="C28" s="9">
        <v>66.8333333333333</v>
      </c>
      <c r="D28" s="9">
        <v>2.49166666666666</v>
      </c>
      <c r="E28" s="9">
        <v>5.7583333333333302</v>
      </c>
      <c r="F28" s="9">
        <v>1016.09166666666</v>
      </c>
      <c r="G28" s="9">
        <v>39.4166666666666</v>
      </c>
      <c r="H28" s="9">
        <v>11.174999999999899</v>
      </c>
      <c r="I28" s="9" t="s">
        <v>3</v>
      </c>
      <c r="L28" s="12" t="s">
        <v>58</v>
      </c>
    </row>
    <row r="29" spans="1:12" x14ac:dyDescent="0.35">
      <c r="A29" s="9" t="s">
        <v>1</v>
      </c>
      <c r="B29" s="9">
        <v>3.9</v>
      </c>
      <c r="C29" s="9">
        <v>78.8333333333333</v>
      </c>
      <c r="D29" s="9">
        <v>2.8</v>
      </c>
      <c r="E29" s="9">
        <v>4.0666666666666602</v>
      </c>
      <c r="F29" s="9">
        <v>1015.55</v>
      </c>
      <c r="G29" s="9">
        <v>54.4166666666666</v>
      </c>
      <c r="H29" s="9">
        <v>10.966666666666599</v>
      </c>
      <c r="I29" s="9" t="s">
        <v>3</v>
      </c>
      <c r="L29" s="12" t="s">
        <v>59</v>
      </c>
    </row>
    <row r="30" spans="1:12" x14ac:dyDescent="0.35">
      <c r="A30" s="9" t="s">
        <v>0</v>
      </c>
      <c r="B30" s="9">
        <v>10.533333333333299</v>
      </c>
      <c r="C30" s="9">
        <v>64.25</v>
      </c>
      <c r="D30" s="9">
        <v>2.875</v>
      </c>
      <c r="E30" s="9">
        <v>6.9833333333333298</v>
      </c>
      <c r="F30" s="9">
        <v>1019.18333333333</v>
      </c>
      <c r="G30" s="9">
        <v>6.6666666666666599</v>
      </c>
      <c r="H30" s="9">
        <v>11.316666666666601</v>
      </c>
      <c r="I30" s="9" t="s">
        <v>4</v>
      </c>
      <c r="L30" s="12"/>
    </row>
    <row r="31" spans="1:12" x14ac:dyDescent="0.35">
      <c r="A31" s="9" t="s">
        <v>1</v>
      </c>
      <c r="B31" s="9">
        <v>4.3333333333333304</v>
      </c>
      <c r="C31" s="9">
        <v>82.1666666666666</v>
      </c>
      <c r="D31" s="9">
        <v>1.11666666666666</v>
      </c>
      <c r="E31" s="9">
        <v>1</v>
      </c>
      <c r="F31" s="9">
        <v>1018.36666666666</v>
      </c>
      <c r="G31" s="9">
        <v>5</v>
      </c>
      <c r="H31" s="9">
        <v>12.0583333333333</v>
      </c>
      <c r="I31" s="9" t="s">
        <v>4</v>
      </c>
      <c r="L31" s="12" t="s">
        <v>63</v>
      </c>
    </row>
    <row r="32" spans="1:12" x14ac:dyDescent="0.35">
      <c r="A32" s="9" t="s">
        <v>0</v>
      </c>
      <c r="B32" s="9">
        <v>10.066666666666601</v>
      </c>
      <c r="C32" s="9">
        <v>51.6666666666666</v>
      </c>
      <c r="D32" s="9">
        <v>0.20833333333333301</v>
      </c>
      <c r="E32" s="9">
        <v>7.30833333333333</v>
      </c>
      <c r="F32" s="9">
        <v>1015.4833333333301</v>
      </c>
      <c r="G32" s="9">
        <v>4.4166666666666599</v>
      </c>
      <c r="H32" s="9">
        <v>11.941666666666601</v>
      </c>
      <c r="I32" s="9" t="s">
        <v>5</v>
      </c>
      <c r="L32" s="12" t="s">
        <v>64</v>
      </c>
    </row>
    <row r="33" spans="1:12" ht="16" thickBot="1" x14ac:dyDescent="0.4">
      <c r="A33" s="9" t="s">
        <v>1</v>
      </c>
      <c r="B33" s="9">
        <v>3.8916666666666599</v>
      </c>
      <c r="C33" s="9">
        <v>77.25</v>
      </c>
      <c r="D33" s="9">
        <v>0.40833333333333299</v>
      </c>
      <c r="E33" s="9">
        <v>1.375</v>
      </c>
      <c r="F33" s="9">
        <v>1016.18333333333</v>
      </c>
      <c r="G33" s="9">
        <v>8.5833333333333304</v>
      </c>
      <c r="H33" s="9">
        <v>11.75</v>
      </c>
      <c r="I33" s="9" t="s">
        <v>5</v>
      </c>
      <c r="L33" s="13" t="s">
        <v>66</v>
      </c>
    </row>
    <row r="34" spans="1:12" x14ac:dyDescent="0.35">
      <c r="A34" s="9" t="s">
        <v>0</v>
      </c>
      <c r="B34" s="9">
        <v>10.316666666666601</v>
      </c>
      <c r="C34" s="9">
        <v>54.75</v>
      </c>
      <c r="D34" s="9">
        <v>0.67499999999999905</v>
      </c>
      <c r="E34" s="9">
        <v>6.9833333333333298</v>
      </c>
      <c r="F34" s="9">
        <v>1018.25</v>
      </c>
      <c r="G34" s="9">
        <v>4.5833333333333304</v>
      </c>
      <c r="H34" s="9">
        <v>11.008333333333301</v>
      </c>
      <c r="I34" s="9" t="s">
        <v>6</v>
      </c>
    </row>
    <row r="35" spans="1:12" x14ac:dyDescent="0.35">
      <c r="A35" s="9" t="s">
        <v>1</v>
      </c>
      <c r="B35" s="9">
        <v>3.2916666666666599</v>
      </c>
      <c r="C35" s="9">
        <v>75</v>
      </c>
      <c r="D35" s="9">
        <v>-0.233333333333333</v>
      </c>
      <c r="E35" s="9">
        <v>0.78333333333333299</v>
      </c>
      <c r="F35" s="9">
        <v>1017.1</v>
      </c>
      <c r="G35" s="9">
        <v>7</v>
      </c>
      <c r="H35" s="9">
        <v>11.775</v>
      </c>
      <c r="I35" s="9" t="s">
        <v>6</v>
      </c>
    </row>
    <row r="36" spans="1:12" x14ac:dyDescent="0.35">
      <c r="A36" s="9" t="s">
        <v>0</v>
      </c>
      <c r="B36" s="9">
        <v>10.783333333333299</v>
      </c>
      <c r="C36" s="9">
        <v>49.75</v>
      </c>
      <c r="D36" s="9">
        <v>-0.71666666666666601</v>
      </c>
      <c r="E36" s="9">
        <v>7.0666666666666602</v>
      </c>
      <c r="F36" s="9">
        <v>1017.3</v>
      </c>
      <c r="G36" s="9">
        <v>0.16666666666666599</v>
      </c>
      <c r="H36" s="9">
        <v>9.9499999999999993</v>
      </c>
      <c r="I36" s="9" t="s">
        <v>7</v>
      </c>
    </row>
    <row r="37" spans="1:12" x14ac:dyDescent="0.35">
      <c r="A37" s="9" t="s">
        <v>1</v>
      </c>
      <c r="B37" s="9">
        <v>4.3</v>
      </c>
      <c r="C37" s="9">
        <v>78.6666666666666</v>
      </c>
      <c r="D37" s="9">
        <v>-0.16666666666666599</v>
      </c>
      <c r="E37" s="9">
        <v>0.17499999999999999</v>
      </c>
      <c r="F37" s="9">
        <v>1017.6416666666599</v>
      </c>
      <c r="G37" s="9">
        <v>0.75</v>
      </c>
      <c r="H37" s="9">
        <v>10.424999999999899</v>
      </c>
      <c r="I37" s="9" t="s">
        <v>7</v>
      </c>
    </row>
    <row r="38" spans="1:12" x14ac:dyDescent="0.35">
      <c r="A38" s="9" t="s">
        <v>0</v>
      </c>
      <c r="B38" s="9">
        <v>12.691666666666601</v>
      </c>
      <c r="C38" s="9">
        <v>47.9166666666666</v>
      </c>
      <c r="D38" s="9">
        <v>-0.61666666666666603</v>
      </c>
      <c r="E38" s="9">
        <v>7.7166666666666597</v>
      </c>
      <c r="F38" s="9">
        <v>1020.04166666666</v>
      </c>
      <c r="G38" s="9">
        <v>57.6666666666666</v>
      </c>
      <c r="H38" s="9">
        <v>7.1</v>
      </c>
      <c r="I38" s="9" t="s">
        <v>8</v>
      </c>
    </row>
    <row r="39" spans="1:12" x14ac:dyDescent="0.35">
      <c r="A39" s="9" t="s">
        <v>1</v>
      </c>
      <c r="B39" s="9">
        <v>7.2</v>
      </c>
      <c r="C39" s="9">
        <v>73.6666666666666</v>
      </c>
      <c r="D39" s="9">
        <v>-0.05</v>
      </c>
      <c r="E39" s="9">
        <v>1.24166666666666</v>
      </c>
      <c r="F39" s="9">
        <v>1018.96666666666</v>
      </c>
      <c r="G39" s="9">
        <v>47.5</v>
      </c>
      <c r="H39" s="9">
        <v>8.1416666666666604</v>
      </c>
      <c r="I39" s="9" t="s">
        <v>8</v>
      </c>
    </row>
    <row r="40" spans="1:12" x14ac:dyDescent="0.35">
      <c r="A40" s="9" t="s">
        <v>0</v>
      </c>
      <c r="B40" s="9">
        <v>11.466666666666599</v>
      </c>
      <c r="C40" s="9">
        <v>43.3333333333333</v>
      </c>
      <c r="D40" s="9">
        <v>-0.25</v>
      </c>
      <c r="E40" s="9">
        <v>9.9833333333333307</v>
      </c>
      <c r="F40" s="9">
        <v>1020.06666666666</v>
      </c>
      <c r="G40" s="9">
        <v>36.0833333333333</v>
      </c>
      <c r="H40" s="9">
        <v>4.61666666666666</v>
      </c>
      <c r="I40" s="9" t="s">
        <v>9</v>
      </c>
    </row>
    <row r="41" spans="1:12" x14ac:dyDescent="0.35">
      <c r="A41" s="9" t="s">
        <v>1</v>
      </c>
      <c r="B41" s="9">
        <v>7.8916666666666604</v>
      </c>
      <c r="C41" s="9">
        <v>67.5833333333333</v>
      </c>
      <c r="D41" s="9">
        <v>1.5833333333333299</v>
      </c>
      <c r="E41" s="9">
        <v>4.5750000000000002</v>
      </c>
      <c r="F41" s="9">
        <v>1019.53333333333</v>
      </c>
      <c r="G41" s="9">
        <v>49.75</v>
      </c>
      <c r="H41" s="9">
        <v>7.7333333333333298</v>
      </c>
      <c r="I41" s="9" t="s">
        <v>9</v>
      </c>
    </row>
    <row r="42" spans="1:12" x14ac:dyDescent="0.35">
      <c r="A42" s="9" t="s">
        <v>0</v>
      </c>
      <c r="B42" s="9">
        <v>10.5166666666666</v>
      </c>
      <c r="C42" s="9">
        <v>56</v>
      </c>
      <c r="D42" s="9">
        <v>2.80833333333333</v>
      </c>
      <c r="E42" s="9">
        <v>9.2083333333333304</v>
      </c>
      <c r="F42" s="9">
        <v>1018.94166666666</v>
      </c>
      <c r="G42" s="9">
        <v>26.5833333333333</v>
      </c>
      <c r="H42" s="9">
        <v>5.43333333333333</v>
      </c>
      <c r="I42" s="9" t="s">
        <v>10</v>
      </c>
    </row>
    <row r="43" spans="1:12" x14ac:dyDescent="0.35">
      <c r="A43" s="9" t="s">
        <v>1</v>
      </c>
      <c r="B43" s="9">
        <v>5.8833333333333302</v>
      </c>
      <c r="C43" s="9">
        <v>67.1666666666666</v>
      </c>
      <c r="D43" s="9">
        <v>2.0666666666666602</v>
      </c>
      <c r="E43" s="9">
        <v>4.8833333333333302</v>
      </c>
      <c r="F43" s="9">
        <v>1019.44999999999</v>
      </c>
      <c r="G43" s="9">
        <v>22.1666666666666</v>
      </c>
      <c r="H43" s="9">
        <v>17</v>
      </c>
      <c r="I43" s="9" t="s">
        <v>10</v>
      </c>
    </row>
    <row r="44" spans="1:12" x14ac:dyDescent="0.35">
      <c r="A44" s="9" t="s">
        <v>0</v>
      </c>
      <c r="B44" s="9">
        <v>10.9</v>
      </c>
      <c r="C44" s="9">
        <v>68.0833333333333</v>
      </c>
      <c r="D44" s="9">
        <v>4.61666666666666</v>
      </c>
      <c r="E44" s="9">
        <v>8.1749999999999901</v>
      </c>
      <c r="F44" s="9">
        <v>1020.475</v>
      </c>
      <c r="G44" s="9">
        <v>58.9166666666666</v>
      </c>
      <c r="H44" s="9">
        <v>10.025</v>
      </c>
      <c r="I44" s="9" t="s">
        <v>11</v>
      </c>
    </row>
    <row r="45" spans="1:12" x14ac:dyDescent="0.35">
      <c r="A45" s="9" t="s">
        <v>1</v>
      </c>
      <c r="B45" s="9">
        <v>6.1</v>
      </c>
      <c r="C45" s="9">
        <v>88.5</v>
      </c>
      <c r="D45" s="9">
        <v>4.11666666666666</v>
      </c>
      <c r="E45" s="9">
        <v>3.4166666666666599</v>
      </c>
      <c r="F45" s="9">
        <v>1020.1416666666599</v>
      </c>
      <c r="G45" s="9">
        <v>18.6666666666666</v>
      </c>
      <c r="H45" s="9">
        <v>14.025</v>
      </c>
      <c r="I45" s="9" t="s">
        <v>11</v>
      </c>
    </row>
    <row r="46" spans="1:12" x14ac:dyDescent="0.35">
      <c r="A46" s="9" t="s">
        <v>0</v>
      </c>
      <c r="B46" s="9">
        <v>11.108333333333301</v>
      </c>
      <c r="C46" s="9">
        <v>64.5</v>
      </c>
      <c r="D46" s="9">
        <v>4.1666666666666599</v>
      </c>
      <c r="E46" s="9">
        <v>8.8833333333333293</v>
      </c>
      <c r="F46" s="9">
        <v>1018.81666666666</v>
      </c>
      <c r="G46" s="9">
        <v>11</v>
      </c>
      <c r="H46" s="9">
        <v>6.2249999999999996</v>
      </c>
      <c r="I46" s="9" t="s">
        <v>12</v>
      </c>
    </row>
    <row r="47" spans="1:12" x14ac:dyDescent="0.35">
      <c r="A47" s="9" t="s">
        <v>1</v>
      </c>
      <c r="B47" s="9">
        <v>5.9749999999999996</v>
      </c>
      <c r="C47" s="9">
        <v>81.8333333333333</v>
      </c>
      <c r="D47" s="9">
        <v>3.2166666666666601</v>
      </c>
      <c r="E47" s="9">
        <v>3.49166666666666</v>
      </c>
      <c r="F47" s="9">
        <v>1018.56666666666</v>
      </c>
      <c r="G47" s="9">
        <v>10.75</v>
      </c>
      <c r="H47" s="9">
        <v>12.525</v>
      </c>
      <c r="I47" s="9" t="s">
        <v>12</v>
      </c>
    </row>
    <row r="48" spans="1:12" x14ac:dyDescent="0.35">
      <c r="A48" s="9" t="s">
        <v>0</v>
      </c>
      <c r="B48" s="9">
        <v>11.4583333333333</v>
      </c>
      <c r="C48" s="9">
        <v>59.25</v>
      </c>
      <c r="D48" s="9">
        <v>2.94999999999999</v>
      </c>
      <c r="E48" s="9">
        <v>8.80833333333333</v>
      </c>
      <c r="F48" s="9">
        <v>1020.20833333333</v>
      </c>
      <c r="G48" s="9">
        <v>17.25</v>
      </c>
      <c r="H48" s="9">
        <v>7.2666666666666604</v>
      </c>
      <c r="I48" s="9" t="s">
        <v>13</v>
      </c>
    </row>
    <row r="49" spans="1:9" x14ac:dyDescent="0.35">
      <c r="A49" s="9" t="s">
        <v>1</v>
      </c>
      <c r="B49" s="9">
        <v>7.4083333333333297</v>
      </c>
      <c r="C49" s="9">
        <v>82</v>
      </c>
      <c r="D49" s="9">
        <v>3.1</v>
      </c>
      <c r="E49" s="9">
        <v>3.2749999999999999</v>
      </c>
      <c r="F49" s="9">
        <v>1019.275</v>
      </c>
      <c r="G49" s="9">
        <v>6.75</v>
      </c>
      <c r="H49" s="9">
        <v>15.8666666666666</v>
      </c>
      <c r="I49" s="9" t="s">
        <v>13</v>
      </c>
    </row>
    <row r="50" spans="1:9" x14ac:dyDescent="0.35">
      <c r="A50" s="9" t="s">
        <v>0</v>
      </c>
      <c r="B50" s="9">
        <v>10.7</v>
      </c>
      <c r="C50" s="9">
        <v>67.3333333333333</v>
      </c>
      <c r="D50" s="9">
        <v>5.3166666666666602</v>
      </c>
      <c r="E50" s="9">
        <v>9.125</v>
      </c>
      <c r="F50" s="9">
        <v>1015.90833333333</v>
      </c>
      <c r="G50" s="9">
        <v>35.4166666666666</v>
      </c>
      <c r="H50" s="9">
        <v>12.033333333333299</v>
      </c>
      <c r="I50" s="9" t="s">
        <v>14</v>
      </c>
    </row>
    <row r="51" spans="1:9" x14ac:dyDescent="0.35">
      <c r="A51" s="9" t="s">
        <v>1</v>
      </c>
      <c r="B51" s="9">
        <v>7.0750000000000002</v>
      </c>
      <c r="C51" s="9">
        <v>80.9166666666666</v>
      </c>
      <c r="D51" s="9">
        <v>4.2833333333333297</v>
      </c>
      <c r="E51" s="9">
        <v>4.7916666666666599</v>
      </c>
      <c r="F51" s="9">
        <v>1015.96666666666</v>
      </c>
      <c r="G51" s="9">
        <v>32.75</v>
      </c>
      <c r="H51" s="9">
        <v>16.3333333333333</v>
      </c>
      <c r="I51" s="9" t="s">
        <v>14</v>
      </c>
    </row>
    <row r="52" spans="1:9" x14ac:dyDescent="0.35">
      <c r="A52" s="9" t="s">
        <v>0</v>
      </c>
      <c r="B52" s="9">
        <v>11.716666666666599</v>
      </c>
      <c r="C52" s="9">
        <v>75.4166666666666</v>
      </c>
      <c r="D52" s="9">
        <v>6.3916666666666604</v>
      </c>
      <c r="E52" s="9">
        <v>9.1</v>
      </c>
      <c r="F52" s="9">
        <v>1018.35</v>
      </c>
      <c r="G52" s="9">
        <v>36.5833333333333</v>
      </c>
      <c r="H52" s="9">
        <v>6.1083333333333298</v>
      </c>
      <c r="I52" s="9" t="s">
        <v>15</v>
      </c>
    </row>
    <row r="53" spans="1:9" x14ac:dyDescent="0.35">
      <c r="A53" s="9" t="s">
        <v>1</v>
      </c>
      <c r="B53" s="9">
        <v>5.2833333333333297</v>
      </c>
      <c r="C53" s="9">
        <v>91.1666666666666</v>
      </c>
      <c r="D53" s="9">
        <v>5.6916666666666602</v>
      </c>
      <c r="E53" s="9">
        <v>5.1333333333333302</v>
      </c>
      <c r="F53" s="9">
        <v>1017.78333333333</v>
      </c>
      <c r="G53" s="9">
        <v>55.75</v>
      </c>
      <c r="H53" s="9">
        <v>10.65</v>
      </c>
      <c r="I53" s="9" t="s">
        <v>15</v>
      </c>
    </row>
    <row r="54" spans="1:9" x14ac:dyDescent="0.35">
      <c r="A54" s="9" t="s">
        <v>0</v>
      </c>
      <c r="B54" s="9">
        <v>12.966666666666599</v>
      </c>
      <c r="C54" s="9">
        <v>60.9166666666666</v>
      </c>
      <c r="D54" s="9">
        <v>4.0083333333333302</v>
      </c>
      <c r="E54" s="9">
        <v>9.15</v>
      </c>
      <c r="F54" s="9">
        <v>1021.1083333333301</v>
      </c>
      <c r="G54" s="9">
        <v>3.5</v>
      </c>
      <c r="H54" s="9">
        <v>11.85</v>
      </c>
      <c r="I54" s="9" t="s">
        <v>16</v>
      </c>
    </row>
    <row r="55" spans="1:9" x14ac:dyDescent="0.35">
      <c r="A55" s="9" t="s">
        <v>1</v>
      </c>
      <c r="B55" s="9">
        <v>5.9749999999999996</v>
      </c>
      <c r="C55" s="9">
        <v>85.4166666666666</v>
      </c>
      <c r="D55" s="9">
        <v>2.8916666666666599</v>
      </c>
      <c r="E55" s="9">
        <v>2.82499999999999</v>
      </c>
      <c r="F55" s="9">
        <v>1020.5166666666599</v>
      </c>
      <c r="G55" s="9">
        <v>6.3333333333333304</v>
      </c>
      <c r="H55" s="9">
        <v>9.85</v>
      </c>
      <c r="I55" s="9" t="s">
        <v>16</v>
      </c>
    </row>
    <row r="56" spans="1:9" x14ac:dyDescent="0.35">
      <c r="A56" s="9" t="s">
        <v>0</v>
      </c>
      <c r="B56" s="9">
        <v>13.3083333333333</v>
      </c>
      <c r="C56" s="9">
        <v>52.9166666666666</v>
      </c>
      <c r="D56" s="9">
        <v>2.85</v>
      </c>
      <c r="E56" s="9">
        <v>10.2916666666666</v>
      </c>
      <c r="F56" s="9">
        <v>1020.5166666666599</v>
      </c>
      <c r="G56" s="9">
        <v>7.1666666666666599</v>
      </c>
      <c r="H56" s="9">
        <v>11.7916666666666</v>
      </c>
      <c r="I56" s="9" t="s">
        <v>17</v>
      </c>
    </row>
    <row r="57" spans="1:9" x14ac:dyDescent="0.35">
      <c r="A57" s="9" t="s">
        <v>1</v>
      </c>
      <c r="B57" s="9">
        <v>7.4166666666666599</v>
      </c>
      <c r="C57" s="9">
        <v>77.9166666666666</v>
      </c>
      <c r="D57" s="9">
        <v>2.2333333333333298</v>
      </c>
      <c r="E57" s="9">
        <v>3.2666666666666599</v>
      </c>
      <c r="F57" s="9">
        <v>1019.50833333333</v>
      </c>
      <c r="G57" s="9">
        <v>8</v>
      </c>
      <c r="H57" s="9">
        <v>12.408333333333299</v>
      </c>
      <c r="I57" s="9" t="s">
        <v>17</v>
      </c>
    </row>
    <row r="58" spans="1:9" x14ac:dyDescent="0.35">
      <c r="A58" s="9" t="s">
        <v>0</v>
      </c>
      <c r="B58" s="9">
        <v>13.466666666666599</v>
      </c>
      <c r="C58" s="9">
        <v>50.5</v>
      </c>
      <c r="D58" s="9">
        <v>2.625</v>
      </c>
      <c r="E58" s="9">
        <v>10.7416666666666</v>
      </c>
      <c r="F58" s="9">
        <v>1016.07499999999</v>
      </c>
      <c r="G58" s="9">
        <v>68.3333333333333</v>
      </c>
      <c r="H58" s="9">
        <v>9.1666666666666607</v>
      </c>
      <c r="I58" s="9" t="s">
        <v>18</v>
      </c>
    </row>
    <row r="59" spans="1:9" x14ac:dyDescent="0.35">
      <c r="A59" s="9" t="s">
        <v>1</v>
      </c>
      <c r="B59" s="9">
        <v>8.875</v>
      </c>
      <c r="C59" s="9">
        <v>64.3333333333333</v>
      </c>
      <c r="D59" s="9">
        <v>1.0333333333333301</v>
      </c>
      <c r="E59" s="9">
        <v>4.3499999999999996</v>
      </c>
      <c r="F59" s="9">
        <v>1015.8916666666599</v>
      </c>
      <c r="G59" s="9">
        <v>32.4166666666666</v>
      </c>
      <c r="H59" s="9">
        <v>13.9916666666666</v>
      </c>
      <c r="I59" s="9" t="s">
        <v>18</v>
      </c>
    </row>
    <row r="60" spans="1:9" x14ac:dyDescent="0.35">
      <c r="A60" s="9" t="s">
        <v>0</v>
      </c>
      <c r="B60" s="9">
        <v>10.6416666666666</v>
      </c>
      <c r="C60" s="9">
        <v>54.75</v>
      </c>
      <c r="D60" s="9">
        <v>4.24166666666666</v>
      </c>
      <c r="E60" s="9">
        <v>10.9166666666666</v>
      </c>
      <c r="F60" s="9">
        <v>1013.4833333333301</v>
      </c>
      <c r="G60" s="9">
        <v>82.3333333333333</v>
      </c>
      <c r="H60" s="9">
        <v>11.9166666666666</v>
      </c>
      <c r="I60" s="9" t="s">
        <v>19</v>
      </c>
    </row>
    <row r="61" spans="1:9" x14ac:dyDescent="0.35">
      <c r="A61" s="9" t="s">
        <v>1</v>
      </c>
      <c r="B61" s="9">
        <v>9.1333333333333293</v>
      </c>
      <c r="C61" s="9">
        <v>67.1666666666666</v>
      </c>
      <c r="D61" s="9">
        <v>2.99166666666666</v>
      </c>
      <c r="E61" s="9">
        <v>5.9666666666666597</v>
      </c>
      <c r="F61" s="9">
        <v>1013.41666666666</v>
      </c>
      <c r="G61" s="9">
        <v>67.75</v>
      </c>
      <c r="H61" s="9">
        <v>16.5</v>
      </c>
      <c r="I61" s="9" t="s">
        <v>19</v>
      </c>
    </row>
    <row r="62" spans="1:9" x14ac:dyDescent="0.35">
      <c r="A62" s="9" t="s">
        <v>0</v>
      </c>
      <c r="B62" s="9">
        <v>13.1666666666666</v>
      </c>
      <c r="C62" s="9">
        <v>90.4166666666666</v>
      </c>
      <c r="D62" s="9">
        <v>9.1416666666666604</v>
      </c>
      <c r="E62" s="9">
        <v>9.2916666666666607</v>
      </c>
      <c r="F62" s="9">
        <v>1019.69999999999</v>
      </c>
      <c r="G62" s="9">
        <v>100</v>
      </c>
      <c r="H62" s="9">
        <v>12.2916666666666</v>
      </c>
      <c r="I62" s="9" t="s">
        <v>20</v>
      </c>
    </row>
    <row r="63" spans="1:9" x14ac:dyDescent="0.35">
      <c r="A63" s="9" t="s">
        <v>1</v>
      </c>
      <c r="B63" s="9">
        <v>7.95</v>
      </c>
      <c r="C63" s="9">
        <v>88.9166666666666</v>
      </c>
      <c r="D63" s="9">
        <v>7.3833333333333302</v>
      </c>
      <c r="E63" s="9">
        <v>6.8916666666666604</v>
      </c>
      <c r="F63" s="9">
        <v>1019.2333333333301</v>
      </c>
      <c r="G63" s="9">
        <v>88.75</v>
      </c>
      <c r="H63" s="9">
        <v>19.75</v>
      </c>
      <c r="I63" s="9" t="s">
        <v>20</v>
      </c>
    </row>
  </sheetData>
  <mergeCells count="1"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C13F-1305-4B22-896A-F7168D47B6FE}">
  <dimension ref="A1:AC549"/>
  <sheetViews>
    <sheetView workbookViewId="0">
      <selection activeCell="Q12" sqref="Q12:Q16"/>
    </sheetView>
  </sheetViews>
  <sheetFormatPr defaultRowHeight="15.5" x14ac:dyDescent="0.35"/>
  <cols>
    <col min="1" max="1" width="17.81640625" style="11" customWidth="1"/>
    <col min="2" max="5" width="15.453125" style="11" customWidth="1"/>
    <col min="6" max="6" width="19.54296875" style="11" customWidth="1"/>
    <col min="7" max="7" width="13.6328125" style="11" customWidth="1"/>
    <col min="8" max="8" width="12.54296875" style="11" customWidth="1"/>
    <col min="9" max="9" width="11.7265625" style="11" customWidth="1"/>
    <col min="10" max="13" width="13.6328125" style="11" customWidth="1"/>
    <col min="14" max="14" width="9.7265625" style="11" bestFit="1" customWidth="1"/>
    <col min="15" max="16" width="8.7265625" style="11"/>
    <col min="17" max="17" width="64.08984375" style="11" bestFit="1" customWidth="1"/>
    <col min="18" max="18" width="12.08984375" style="11" customWidth="1"/>
    <col min="19" max="20" width="8.7265625" style="11"/>
    <col min="21" max="21" width="9.7265625" style="11" customWidth="1"/>
    <col min="22" max="22" width="11.81640625" style="11" customWidth="1"/>
    <col min="23" max="23" width="8.7265625" style="11"/>
    <col min="24" max="24" width="10.36328125" style="11" customWidth="1"/>
    <col min="25" max="16384" width="8.7265625" style="11"/>
  </cols>
  <sheetData>
    <row r="1" spans="1:17" s="2" customFormat="1" ht="15" x14ac:dyDescent="0.35">
      <c r="A1" s="1">
        <v>2</v>
      </c>
      <c r="B1" s="1">
        <v>4</v>
      </c>
      <c r="C1" s="1"/>
      <c r="D1" s="1"/>
      <c r="E1" s="1"/>
      <c r="F1" s="117">
        <v>3</v>
      </c>
      <c r="G1" s="117"/>
      <c r="H1" s="117"/>
      <c r="I1" s="1"/>
      <c r="J1" s="1"/>
      <c r="K1" s="1"/>
      <c r="L1" s="1"/>
      <c r="M1" s="1"/>
      <c r="N1" s="1">
        <v>5</v>
      </c>
    </row>
    <row r="2" spans="1:17" s="5" customFormat="1" ht="62.5" thickBot="1" x14ac:dyDescent="0.4">
      <c r="A2" s="3" t="s">
        <v>67</v>
      </c>
      <c r="B2" s="3" t="s">
        <v>68</v>
      </c>
      <c r="C2" s="1" t="s">
        <v>34</v>
      </c>
      <c r="D2" s="1" t="s">
        <v>35</v>
      </c>
      <c r="E2" s="1" t="s">
        <v>37</v>
      </c>
      <c r="F2" s="1" t="s">
        <v>32</v>
      </c>
      <c r="G2" s="1" t="s">
        <v>33</v>
      </c>
      <c r="H2" s="1" t="s">
        <v>36</v>
      </c>
      <c r="I2" s="1"/>
      <c r="J2" s="1"/>
      <c r="K2" s="1"/>
      <c r="L2" s="1"/>
      <c r="M2" s="1"/>
      <c r="N2" s="4"/>
    </row>
    <row r="3" spans="1:17" s="8" customFormat="1" ht="108.5" x14ac:dyDescent="0.35">
      <c r="A3" s="6" t="s">
        <v>25</v>
      </c>
      <c r="B3" s="6" t="s">
        <v>39</v>
      </c>
      <c r="C3" s="7" t="s">
        <v>28</v>
      </c>
      <c r="D3" s="7" t="s">
        <v>41</v>
      </c>
      <c r="E3" s="7" t="s">
        <v>40</v>
      </c>
      <c r="F3" s="7" t="s">
        <v>26</v>
      </c>
      <c r="G3" s="7" t="s">
        <v>27</v>
      </c>
      <c r="H3" s="7" t="s">
        <v>23</v>
      </c>
      <c r="I3" s="38" t="s">
        <v>102</v>
      </c>
      <c r="J3" s="38" t="s">
        <v>101</v>
      </c>
      <c r="K3" s="38" t="s">
        <v>113</v>
      </c>
      <c r="L3" s="38" t="s">
        <v>103</v>
      </c>
      <c r="M3" s="38" t="s">
        <v>106</v>
      </c>
      <c r="N3" s="6" t="s">
        <v>24</v>
      </c>
      <c r="Q3" s="17" t="s">
        <v>42</v>
      </c>
    </row>
    <row r="4" spans="1:17" x14ac:dyDescent="0.35">
      <c r="A4" s="9">
        <v>11.858333333333301</v>
      </c>
      <c r="B4" s="9">
        <v>0</v>
      </c>
      <c r="C4" s="9">
        <v>9.7666666666666604</v>
      </c>
      <c r="D4" s="9">
        <v>1020.0166666666599</v>
      </c>
      <c r="E4" s="9">
        <v>6.7</v>
      </c>
      <c r="F4" s="9">
        <v>45.5</v>
      </c>
      <c r="G4" s="9">
        <v>5.83333333333333E-2</v>
      </c>
      <c r="H4" s="9">
        <v>0.5</v>
      </c>
      <c r="I4">
        <v>0.2233333333333416</v>
      </c>
      <c r="J4">
        <v>-9.2867084129347077E-2</v>
      </c>
      <c r="K4"/>
      <c r="L4">
        <v>-0.26690670682594053</v>
      </c>
      <c r="M4">
        <v>-0.10078980984824426</v>
      </c>
      <c r="N4" s="10">
        <v>44958</v>
      </c>
      <c r="Q4" s="12" t="s">
        <v>29</v>
      </c>
    </row>
    <row r="5" spans="1:17" x14ac:dyDescent="0.35">
      <c r="A5" s="9">
        <v>4.55</v>
      </c>
      <c r="B5" s="9">
        <v>1</v>
      </c>
      <c r="C5" s="9">
        <v>2.5333333333333301</v>
      </c>
      <c r="D5" s="9">
        <v>1019.83333333333</v>
      </c>
      <c r="E5" s="9">
        <v>6.7916666666666599</v>
      </c>
      <c r="F5" s="9">
        <v>77.75</v>
      </c>
      <c r="G5" s="9">
        <v>1.61666666666666</v>
      </c>
      <c r="H5" s="9">
        <v>4.5833333333333304</v>
      </c>
      <c r="I5">
        <v>-1.9533333333333296</v>
      </c>
      <c r="J5">
        <v>-1.1873581937092252</v>
      </c>
      <c r="K5"/>
      <c r="L5">
        <v>-1.2862403452124456</v>
      </c>
      <c r="M5">
        <v>-0.92988047127108064</v>
      </c>
      <c r="N5" s="10">
        <v>44958</v>
      </c>
      <c r="Q5" s="12" t="s">
        <v>30</v>
      </c>
    </row>
    <row r="6" spans="1:17" x14ac:dyDescent="0.35">
      <c r="A6" s="9">
        <v>11.508333333333301</v>
      </c>
      <c r="B6" s="9">
        <v>0</v>
      </c>
      <c r="C6" s="9">
        <v>9.0916666666666597</v>
      </c>
      <c r="D6" s="9">
        <v>1021.55</v>
      </c>
      <c r="E6" s="9">
        <v>7.45</v>
      </c>
      <c r="F6" s="9">
        <v>51</v>
      </c>
      <c r="G6" s="9">
        <v>1.2249999999999901</v>
      </c>
      <c r="H6" s="9">
        <v>1</v>
      </c>
      <c r="I6">
        <v>-0.12666666666665805</v>
      </c>
      <c r="J6">
        <v>-5.4606844394976761E-2</v>
      </c>
      <c r="K6"/>
      <c r="L6">
        <v>-0.47414681408170267</v>
      </c>
      <c r="M6">
        <v>-0.48192626617476719</v>
      </c>
      <c r="N6" s="10">
        <v>44986</v>
      </c>
      <c r="Q6" s="12" t="s">
        <v>43</v>
      </c>
    </row>
    <row r="7" spans="1:17" x14ac:dyDescent="0.35">
      <c r="A7" s="9">
        <v>4.3999999999999897</v>
      </c>
      <c r="B7" s="9">
        <v>1</v>
      </c>
      <c r="C7" s="9">
        <v>2.0916666666666601</v>
      </c>
      <c r="D7" s="9">
        <v>1021.65833333333</v>
      </c>
      <c r="E7" s="9">
        <v>4.0750000000000002</v>
      </c>
      <c r="F7" s="9">
        <v>82.5</v>
      </c>
      <c r="G7" s="9">
        <v>1.74166666666666</v>
      </c>
      <c r="H7" s="9">
        <v>0.58333333333333304</v>
      </c>
      <c r="I7">
        <v>-2.1033333333333397</v>
      </c>
      <c r="J7">
        <v>-1.0833113701793371</v>
      </c>
      <c r="K7"/>
      <c r="L7">
        <v>-1.4900482945917464</v>
      </c>
      <c r="M7">
        <v>-0.95746913137247169</v>
      </c>
      <c r="N7" s="10">
        <v>44986</v>
      </c>
      <c r="Q7" s="12" t="s">
        <v>44</v>
      </c>
    </row>
    <row r="8" spans="1:17" x14ac:dyDescent="0.35">
      <c r="A8" s="9">
        <v>11.725</v>
      </c>
      <c r="B8" s="9">
        <v>0</v>
      </c>
      <c r="C8" s="9">
        <v>8.5833333333333304</v>
      </c>
      <c r="D8" s="9">
        <v>1023.4</v>
      </c>
      <c r="E8" s="9">
        <v>9.2666666666666604</v>
      </c>
      <c r="F8" s="9">
        <v>52.3333333333333</v>
      </c>
      <c r="G8" s="9">
        <v>1.2</v>
      </c>
      <c r="H8" s="9">
        <v>0</v>
      </c>
      <c r="I8">
        <v>9.0000000000040714E-2</v>
      </c>
      <c r="J8">
        <v>0.45445333614575212</v>
      </c>
      <c r="K8"/>
      <c r="L8">
        <v>-0.27453506324843069</v>
      </c>
      <c r="M8">
        <v>-0.58360465113378979</v>
      </c>
      <c r="N8" s="10">
        <v>45017</v>
      </c>
      <c r="Q8" s="12" t="s">
        <v>45</v>
      </c>
    </row>
    <row r="9" spans="1:17" x14ac:dyDescent="0.35">
      <c r="A9" s="9">
        <v>3.93333333333333</v>
      </c>
      <c r="B9" s="9">
        <v>1</v>
      </c>
      <c r="C9" s="9">
        <v>1.7666666666666599</v>
      </c>
      <c r="D9" s="9">
        <v>1022.75833333333</v>
      </c>
      <c r="E9" s="9">
        <v>6.9166666666666599</v>
      </c>
      <c r="F9" s="9">
        <v>80.5</v>
      </c>
      <c r="G9" s="9">
        <v>1.2249999999999901</v>
      </c>
      <c r="H9" s="9">
        <v>0.58333333333333304</v>
      </c>
      <c r="I9">
        <v>-2.5699999999999994</v>
      </c>
      <c r="J9">
        <v>-1.3630379214183375</v>
      </c>
      <c r="K9"/>
      <c r="L9">
        <v>-1.9527866672463361</v>
      </c>
      <c r="M9">
        <v>-1.7843069645380183</v>
      </c>
      <c r="N9" s="10">
        <v>45017</v>
      </c>
      <c r="Q9" s="12" t="s">
        <v>46</v>
      </c>
    </row>
    <row r="10" spans="1:17" ht="16" thickBot="1" x14ac:dyDescent="0.4">
      <c r="A10" s="9">
        <v>12.0833333333333</v>
      </c>
      <c r="B10" s="9">
        <v>0</v>
      </c>
      <c r="C10" s="9">
        <v>8.68333333333333</v>
      </c>
      <c r="D10" s="9">
        <v>1023.13333333333</v>
      </c>
      <c r="E10" s="9">
        <v>6.3833333333333302</v>
      </c>
      <c r="F10" s="9">
        <v>44.5833333333333</v>
      </c>
      <c r="G10" s="9">
        <v>-1.1083333333333301</v>
      </c>
      <c r="H10" s="9">
        <v>0</v>
      </c>
      <c r="I10">
        <v>0.44833333333334124</v>
      </c>
      <c r="J10">
        <v>0.75526663396285088</v>
      </c>
      <c r="K10"/>
      <c r="L10">
        <v>6.9726657780833534E-2</v>
      </c>
      <c r="M10">
        <v>7.9242242427643106E-2</v>
      </c>
      <c r="N10" s="10">
        <v>45047</v>
      </c>
      <c r="Q10" s="13" t="s">
        <v>47</v>
      </c>
    </row>
    <row r="11" spans="1:17" ht="16" thickBot="1" x14ac:dyDescent="0.4">
      <c r="A11" s="9">
        <v>3.65</v>
      </c>
      <c r="B11" s="9">
        <v>1</v>
      </c>
      <c r="C11" s="9">
        <v>0.99166666666666603</v>
      </c>
      <c r="D11" s="9">
        <v>1022.625</v>
      </c>
      <c r="E11" s="9">
        <v>7.6083333333333298</v>
      </c>
      <c r="F11" s="9">
        <v>76.3333333333333</v>
      </c>
      <c r="G11" s="9">
        <v>4.9999999999999899E-2</v>
      </c>
      <c r="H11" s="9">
        <v>0</v>
      </c>
      <c r="I11">
        <v>-2.8533333333333295</v>
      </c>
      <c r="J11">
        <v>-1.2005909795010976</v>
      </c>
      <c r="K11"/>
      <c r="L11">
        <v>-1.7329088002838433</v>
      </c>
      <c r="M11">
        <v>-1.6398092803874431</v>
      </c>
      <c r="N11" s="10">
        <v>45047</v>
      </c>
    </row>
    <row r="12" spans="1:17" x14ac:dyDescent="0.35">
      <c r="A12" s="9">
        <v>11.591666666666599</v>
      </c>
      <c r="B12" s="9">
        <v>0</v>
      </c>
      <c r="C12" s="9">
        <v>9.4833333333333307</v>
      </c>
      <c r="D12" s="9">
        <v>1023.58333333333</v>
      </c>
      <c r="E12" s="9">
        <v>3.9083333333333301</v>
      </c>
      <c r="F12" s="9">
        <v>46.9166666666666</v>
      </c>
      <c r="G12" s="9">
        <v>0.19166666666666601</v>
      </c>
      <c r="H12" s="9">
        <v>0</v>
      </c>
      <c r="I12">
        <v>-4.3333333333359647E-2</v>
      </c>
      <c r="J12">
        <v>-0.19656031683347486</v>
      </c>
      <c r="K12"/>
      <c r="L12">
        <v>-0.99734784493661088</v>
      </c>
      <c r="M12">
        <v>-0.74298843706440287</v>
      </c>
      <c r="N12" s="10">
        <v>45078</v>
      </c>
      <c r="Q12" s="15" t="s">
        <v>48</v>
      </c>
    </row>
    <row r="13" spans="1:17" x14ac:dyDescent="0.35">
      <c r="A13" s="9">
        <v>6.1333333333333302</v>
      </c>
      <c r="B13" s="9">
        <v>1</v>
      </c>
      <c r="C13" s="9">
        <v>0.84166666666666601</v>
      </c>
      <c r="D13" s="9">
        <v>1023.55</v>
      </c>
      <c r="E13" s="9">
        <v>3.5</v>
      </c>
      <c r="F13" s="9">
        <v>75.4166666666666</v>
      </c>
      <c r="G13" s="9">
        <v>-0.34166666666666601</v>
      </c>
      <c r="H13" s="9">
        <v>0</v>
      </c>
      <c r="I13">
        <v>-0.36999999999999922</v>
      </c>
      <c r="J13">
        <v>1.369022407106538</v>
      </c>
      <c r="K13"/>
      <c r="L13">
        <v>0.67747194805591437</v>
      </c>
      <c r="M13">
        <v>1.1471975956106855</v>
      </c>
      <c r="N13" s="10">
        <v>45078</v>
      </c>
      <c r="Q13" s="12" t="s">
        <v>49</v>
      </c>
    </row>
    <row r="14" spans="1:17" x14ac:dyDescent="0.35">
      <c r="A14" s="9">
        <v>12.5166666666666</v>
      </c>
      <c r="B14" s="9">
        <v>0</v>
      </c>
      <c r="C14" s="9">
        <v>9.0916666666666597</v>
      </c>
      <c r="D14" s="9">
        <v>1024</v>
      </c>
      <c r="E14" s="9">
        <v>3.6333333333333302</v>
      </c>
      <c r="F14" s="9">
        <v>50.5</v>
      </c>
      <c r="G14" s="9">
        <v>1.1083333333333301</v>
      </c>
      <c r="H14" s="9">
        <v>71.3333333333333</v>
      </c>
      <c r="I14">
        <v>0.88166666666664106</v>
      </c>
      <c r="J14">
        <v>0.95372648893832235</v>
      </c>
      <c r="K14"/>
      <c r="L14">
        <v>9.5239836482482687E-2</v>
      </c>
      <c r="M14">
        <v>0.3497482037880264</v>
      </c>
      <c r="N14" s="10">
        <v>45108</v>
      </c>
      <c r="Q14" s="12" t="s">
        <v>51</v>
      </c>
    </row>
    <row r="15" spans="1:17" x14ac:dyDescent="0.35">
      <c r="A15" s="9">
        <v>7.74166666666666</v>
      </c>
      <c r="B15" s="9">
        <v>1</v>
      </c>
      <c r="C15" s="9">
        <v>3.4750000000000001</v>
      </c>
      <c r="D15" s="9">
        <v>1023.8583333333301</v>
      </c>
      <c r="E15" s="9">
        <v>3.7166666666666601</v>
      </c>
      <c r="F15" s="9">
        <v>66.4166666666666</v>
      </c>
      <c r="G15" s="9">
        <v>0.266666666666666</v>
      </c>
      <c r="H15" s="9">
        <v>43.1666666666666</v>
      </c>
      <c r="I15">
        <v>1.2383333333333306</v>
      </c>
      <c r="J15">
        <v>1.4626614718465207</v>
      </c>
      <c r="K15"/>
      <c r="L15">
        <v>0.60189647955870385</v>
      </c>
      <c r="M15">
        <v>1.0668198941440012</v>
      </c>
      <c r="N15" s="10">
        <v>45108</v>
      </c>
      <c r="Q15" s="12" t="s">
        <v>52</v>
      </c>
    </row>
    <row r="16" spans="1:17" ht="16" thickBot="1" x14ac:dyDescent="0.4">
      <c r="A16" s="9">
        <v>12.383333333333301</v>
      </c>
      <c r="B16" s="9">
        <v>0</v>
      </c>
      <c r="C16" s="9">
        <v>10.158333333333299</v>
      </c>
      <c r="D16" s="9">
        <v>1022.2333333333301</v>
      </c>
      <c r="E16" s="9">
        <v>7.5</v>
      </c>
      <c r="F16" s="9">
        <v>54.4166666666666</v>
      </c>
      <c r="G16" s="9">
        <v>3.1083333333333298</v>
      </c>
      <c r="H16" s="9">
        <v>75</v>
      </c>
      <c r="I16">
        <v>0.74833333333334195</v>
      </c>
      <c r="J16">
        <v>0.20684611009887277</v>
      </c>
      <c r="K16"/>
      <c r="L16">
        <v>-0.38128742142663086</v>
      </c>
      <c r="M16">
        <v>-0.41846229921903522</v>
      </c>
      <c r="N16" s="10">
        <v>45139</v>
      </c>
      <c r="Q16" s="13" t="s">
        <v>53</v>
      </c>
    </row>
    <row r="17" spans="1:17" x14ac:dyDescent="0.35">
      <c r="A17" s="9">
        <v>8.5250000000000004</v>
      </c>
      <c r="B17" s="9">
        <v>1</v>
      </c>
      <c r="C17" s="9">
        <v>5.3</v>
      </c>
      <c r="D17" s="9">
        <v>1022.44999999999</v>
      </c>
      <c r="E17" s="9">
        <v>9.4499999999999993</v>
      </c>
      <c r="F17" s="9">
        <v>73.5833333333333</v>
      </c>
      <c r="G17" s="9">
        <v>3.3</v>
      </c>
      <c r="H17" s="9">
        <v>43.5833333333333</v>
      </c>
      <c r="I17">
        <v>2.0216666666666709</v>
      </c>
      <c r="J17">
        <v>1.1962541570091565</v>
      </c>
      <c r="K17"/>
      <c r="L17">
        <v>0.50882127830245771</v>
      </c>
      <c r="M17">
        <v>0.47638395259892086</v>
      </c>
      <c r="N17" s="10">
        <v>45139</v>
      </c>
    </row>
    <row r="18" spans="1:17" ht="16" thickBot="1" x14ac:dyDescent="0.4">
      <c r="A18" s="9">
        <v>14.75</v>
      </c>
      <c r="B18" s="9">
        <v>0</v>
      </c>
      <c r="C18" s="9">
        <v>10.6166666666666</v>
      </c>
      <c r="D18" s="9">
        <v>1019.55833333333</v>
      </c>
      <c r="E18" s="9">
        <v>11.216666666666599</v>
      </c>
      <c r="F18" s="9">
        <v>68.5</v>
      </c>
      <c r="G18" s="9">
        <v>6.6499999999999897</v>
      </c>
      <c r="H18" s="9">
        <v>76.3333333333333</v>
      </c>
      <c r="I18">
        <v>3.1150000000000411</v>
      </c>
      <c r="J18">
        <v>2.3098792806496604</v>
      </c>
      <c r="K18"/>
      <c r="L18">
        <v>2.1811667989212253</v>
      </c>
      <c r="M18">
        <v>1.9109772192649306</v>
      </c>
      <c r="N18" s="10">
        <v>45170</v>
      </c>
    </row>
    <row r="19" spans="1:17" x14ac:dyDescent="0.35">
      <c r="A19" s="9">
        <v>9.2916666666666607</v>
      </c>
      <c r="B19" s="9">
        <v>1</v>
      </c>
      <c r="C19" s="9">
        <v>6.0166666666666604</v>
      </c>
      <c r="D19" s="9">
        <v>1020.21666666666</v>
      </c>
      <c r="E19" s="9">
        <v>14.1666666666666</v>
      </c>
      <c r="F19" s="9">
        <v>74.4166666666666</v>
      </c>
      <c r="G19" s="9">
        <v>4.25</v>
      </c>
      <c r="H19" s="9">
        <v>32.8333333333333</v>
      </c>
      <c r="I19">
        <v>2.7883333333333313</v>
      </c>
      <c r="J19">
        <v>1.5506939024763655</v>
      </c>
      <c r="K19"/>
      <c r="L19">
        <v>1.2323713393263951</v>
      </c>
      <c r="M19">
        <v>0.84071054492738462</v>
      </c>
      <c r="N19" s="10">
        <v>45170</v>
      </c>
      <c r="Q19" s="16" t="s">
        <v>50</v>
      </c>
    </row>
    <row r="20" spans="1:17" x14ac:dyDescent="0.35">
      <c r="A20" s="9">
        <v>14.858333333333301</v>
      </c>
      <c r="B20" s="9">
        <v>0</v>
      </c>
      <c r="C20" s="9">
        <v>13.091666666666599</v>
      </c>
      <c r="D20" s="9">
        <v>1020.24166666666</v>
      </c>
      <c r="E20" s="9">
        <v>8.9666666666666597</v>
      </c>
      <c r="F20" s="9">
        <v>60.5833333333333</v>
      </c>
      <c r="G20" s="9">
        <v>6.93333333333333</v>
      </c>
      <c r="H20" s="9">
        <v>32</v>
      </c>
      <c r="I20">
        <v>3.2233333333333416</v>
      </c>
      <c r="J20">
        <v>0.99459173495693598</v>
      </c>
      <c r="K20"/>
      <c r="L20">
        <v>0.63633180683042134</v>
      </c>
      <c r="M20">
        <v>0.5966995350819424</v>
      </c>
      <c r="N20" s="10">
        <v>45200</v>
      </c>
      <c r="Q20" s="12" t="s">
        <v>65</v>
      </c>
    </row>
    <row r="21" spans="1:17" x14ac:dyDescent="0.35">
      <c r="A21" s="9">
        <v>8.9083333333333297</v>
      </c>
      <c r="B21" s="9">
        <v>1</v>
      </c>
      <c r="C21" s="9">
        <v>7.1583333333333297</v>
      </c>
      <c r="D21" s="9">
        <v>1020.09166666666</v>
      </c>
      <c r="E21" s="9">
        <v>12.475</v>
      </c>
      <c r="F21" s="9">
        <v>77.75</v>
      </c>
      <c r="G21" s="9">
        <v>5.5833333333333304</v>
      </c>
      <c r="H21" s="9">
        <v>25.3333333333333</v>
      </c>
      <c r="I21">
        <v>2.4050000000000002</v>
      </c>
      <c r="J21">
        <v>0.51067349699971487</v>
      </c>
      <c r="K21"/>
      <c r="L21">
        <v>0.16533385214742502</v>
      </c>
      <c r="M21">
        <v>-2.6682632164462206E-2</v>
      </c>
      <c r="N21" s="10">
        <v>45200</v>
      </c>
      <c r="Q21" s="12" t="s">
        <v>54</v>
      </c>
    </row>
    <row r="22" spans="1:17" x14ac:dyDescent="0.35">
      <c r="A22" s="9">
        <v>11.4583333333333</v>
      </c>
      <c r="B22" s="9">
        <v>0</v>
      </c>
      <c r="C22" s="9">
        <v>12.975</v>
      </c>
      <c r="D22" s="9">
        <v>1019.70833333333</v>
      </c>
      <c r="E22" s="9">
        <v>7.9583333333333304</v>
      </c>
      <c r="F22" s="9">
        <v>57.5833333333333</v>
      </c>
      <c r="G22" s="9">
        <v>5.95</v>
      </c>
      <c r="H22" s="9">
        <v>25.1666666666666</v>
      </c>
      <c r="I22">
        <v>-0.17666666666665876</v>
      </c>
      <c r="J22">
        <v>-2.3383015569408645</v>
      </c>
      <c r="K22"/>
      <c r="L22">
        <v>-2.5959590314657959</v>
      </c>
      <c r="M22">
        <v>-2.5014568211115993</v>
      </c>
      <c r="N22" s="10">
        <v>45231</v>
      </c>
      <c r="Q22" s="14" t="s">
        <v>60</v>
      </c>
    </row>
    <row r="23" spans="1:17" x14ac:dyDescent="0.35">
      <c r="A23" s="9">
        <v>10.475</v>
      </c>
      <c r="B23" s="9">
        <v>1</v>
      </c>
      <c r="C23" s="9">
        <v>7.2583333333333302</v>
      </c>
      <c r="D23" s="9">
        <v>1019.33333333333</v>
      </c>
      <c r="E23" s="9">
        <v>6.75</v>
      </c>
      <c r="F23" s="9">
        <v>81.9166666666666</v>
      </c>
      <c r="G23" s="9">
        <v>5.9249999999999998</v>
      </c>
      <c r="H23" s="9">
        <v>40.9166666666666</v>
      </c>
      <c r="I23">
        <v>3.9716666666666702</v>
      </c>
      <c r="J23">
        <v>2.0198201281501813</v>
      </c>
      <c r="K23"/>
      <c r="L23">
        <v>1.8060168462482462</v>
      </c>
      <c r="M23">
        <v>2.2581191786161536</v>
      </c>
      <c r="N23" s="10">
        <v>45231</v>
      </c>
      <c r="Q23" s="14" t="s">
        <v>61</v>
      </c>
    </row>
    <row r="24" spans="1:17" x14ac:dyDescent="0.35">
      <c r="A24" s="9">
        <v>10.2083333333333</v>
      </c>
      <c r="B24" s="9">
        <v>0</v>
      </c>
      <c r="C24" s="9">
        <v>10.424999999999899</v>
      </c>
      <c r="D24" s="9">
        <v>1013.75833333333</v>
      </c>
      <c r="E24" s="9">
        <v>8.43333333333333</v>
      </c>
      <c r="F24" s="9">
        <v>85.25</v>
      </c>
      <c r="G24" s="9">
        <v>9.0749999999999993</v>
      </c>
      <c r="H24" s="9">
        <v>92.25</v>
      </c>
      <c r="I24">
        <v>-1.4266666666666588</v>
      </c>
      <c r="J24">
        <v>-2.1215406512776305</v>
      </c>
      <c r="K24"/>
      <c r="L24">
        <v>-1.2028185481849647</v>
      </c>
      <c r="M24">
        <v>-0.85759322903362012</v>
      </c>
      <c r="N24" s="10">
        <v>45261</v>
      </c>
      <c r="Q24" s="14" t="s">
        <v>62</v>
      </c>
    </row>
    <row r="25" spans="1:17" x14ac:dyDescent="0.35">
      <c r="A25" s="9">
        <v>9.11666666666666</v>
      </c>
      <c r="B25" s="9">
        <v>1</v>
      </c>
      <c r="C25" s="9">
        <v>9.1666666666666607</v>
      </c>
      <c r="D25" s="9">
        <v>1015.07499999999</v>
      </c>
      <c r="E25" s="9">
        <v>8.0250000000000004</v>
      </c>
      <c r="F25" s="9">
        <v>83.75</v>
      </c>
      <c r="G25" s="9">
        <v>7.8250000000000002</v>
      </c>
      <c r="H25" s="9">
        <v>94.1666666666666</v>
      </c>
      <c r="I25">
        <v>2.6133333333333306</v>
      </c>
      <c r="J25">
        <v>-0.43618721628402923</v>
      </c>
      <c r="K25"/>
      <c r="L25">
        <v>3.0346323966639943E-2</v>
      </c>
      <c r="M25">
        <v>0.61384781392624177</v>
      </c>
      <c r="N25" s="10">
        <v>45261</v>
      </c>
      <c r="Q25" s="12" t="s">
        <v>55</v>
      </c>
    </row>
    <row r="26" spans="1:17" x14ac:dyDescent="0.35">
      <c r="A26" s="9">
        <v>8.5666666666666593</v>
      </c>
      <c r="B26" s="9">
        <v>0</v>
      </c>
      <c r="C26" s="9">
        <v>9.0500000000000007</v>
      </c>
      <c r="D26" s="9">
        <v>1014.15833333333</v>
      </c>
      <c r="E26" s="9">
        <v>7.3</v>
      </c>
      <c r="F26" s="9">
        <v>87.5833333333333</v>
      </c>
      <c r="G26" s="9">
        <v>8.25</v>
      </c>
      <c r="H26" s="9">
        <v>100</v>
      </c>
      <c r="I26">
        <v>-3.0683333333332996</v>
      </c>
      <c r="J26">
        <v>-2.9723068295965369</v>
      </c>
      <c r="K26"/>
      <c r="L26">
        <v>-2.0657383019708142</v>
      </c>
      <c r="M26">
        <v>-1.6426147392192867</v>
      </c>
      <c r="N26" s="9" t="s">
        <v>2</v>
      </c>
      <c r="Q26" s="12" t="s">
        <v>56</v>
      </c>
    </row>
    <row r="27" spans="1:17" x14ac:dyDescent="0.35">
      <c r="A27" s="9">
        <v>6.49166666666666</v>
      </c>
      <c r="B27" s="9">
        <v>1</v>
      </c>
      <c r="C27" s="9">
        <v>7.8416666666666597</v>
      </c>
      <c r="D27" s="9">
        <v>1014.25</v>
      </c>
      <c r="E27" s="9">
        <v>9.6749999999999901</v>
      </c>
      <c r="F27" s="9">
        <v>94</v>
      </c>
      <c r="G27" s="9">
        <v>8.1666666666666607</v>
      </c>
      <c r="H27" s="9">
        <v>93.3333333333333</v>
      </c>
      <c r="I27">
        <v>-1.1666666666669379E-2</v>
      </c>
      <c r="J27">
        <v>-2.2990467456943406</v>
      </c>
      <c r="K27"/>
      <c r="L27">
        <v>-1.6273574827666124</v>
      </c>
      <c r="M27">
        <v>-1.1881550044657487</v>
      </c>
      <c r="N27" s="9" t="s">
        <v>2</v>
      </c>
      <c r="Q27" s="12" t="s">
        <v>57</v>
      </c>
    </row>
    <row r="28" spans="1:17" x14ac:dyDescent="0.35">
      <c r="A28" s="9">
        <v>9.7333333333333307</v>
      </c>
      <c r="B28" s="9">
        <v>0</v>
      </c>
      <c r="C28" s="9">
        <v>5.7583333333333302</v>
      </c>
      <c r="D28" s="9">
        <v>1016.09166666666</v>
      </c>
      <c r="E28" s="9">
        <v>11.174999999999899</v>
      </c>
      <c r="F28" s="9">
        <v>66.8333333333333</v>
      </c>
      <c r="G28" s="9">
        <v>2.49166666666666</v>
      </c>
      <c r="H28" s="9">
        <v>39.4166666666666</v>
      </c>
      <c r="I28">
        <v>-1.9016666666666282</v>
      </c>
      <c r="J28">
        <v>8.7727672811817925E-2</v>
      </c>
      <c r="K28"/>
      <c r="L28">
        <v>0.79038268507890663</v>
      </c>
      <c r="M28">
        <v>0.65450243724806434</v>
      </c>
      <c r="N28" s="9" t="s">
        <v>3</v>
      </c>
      <c r="Q28" s="12" t="s">
        <v>58</v>
      </c>
    </row>
    <row r="29" spans="1:17" x14ac:dyDescent="0.35">
      <c r="A29" s="9">
        <v>3.9</v>
      </c>
      <c r="B29" s="9">
        <v>1</v>
      </c>
      <c r="C29" s="9">
        <v>4.0666666666666602</v>
      </c>
      <c r="D29" s="9">
        <v>1015.55</v>
      </c>
      <c r="E29" s="9">
        <v>10.966666666666599</v>
      </c>
      <c r="F29" s="9">
        <v>78.8333333333333</v>
      </c>
      <c r="G29" s="9">
        <v>2.8</v>
      </c>
      <c r="H29" s="9">
        <v>54.4166666666666</v>
      </c>
      <c r="I29">
        <v>-2.6033333333333295</v>
      </c>
      <c r="J29">
        <v>-2.7193320716243368</v>
      </c>
      <c r="K29"/>
      <c r="L29">
        <v>-2.1171680289024324</v>
      </c>
      <c r="M29">
        <v>-1.9370181430065654</v>
      </c>
      <c r="N29" s="9" t="s">
        <v>3</v>
      </c>
      <c r="Q29" s="12" t="s">
        <v>59</v>
      </c>
    </row>
    <row r="30" spans="1:17" x14ac:dyDescent="0.35">
      <c r="A30" s="9">
        <v>10.533333333333299</v>
      </c>
      <c r="B30" s="9">
        <v>0</v>
      </c>
      <c r="C30" s="9">
        <v>6.9833333333333298</v>
      </c>
      <c r="D30" s="9">
        <v>1019.18333333333</v>
      </c>
      <c r="E30" s="9">
        <v>11.316666666666601</v>
      </c>
      <c r="F30" s="9">
        <v>64.25</v>
      </c>
      <c r="G30" s="9">
        <v>2.875</v>
      </c>
      <c r="H30" s="9">
        <v>6.6666666666666599</v>
      </c>
      <c r="I30">
        <v>-1.1016666666666595</v>
      </c>
      <c r="J30">
        <v>0.18310723773829984</v>
      </c>
      <c r="K30"/>
      <c r="L30">
        <v>0.2788342814457927</v>
      </c>
      <c r="M30">
        <v>-2.9385159239346592E-2</v>
      </c>
      <c r="N30" s="9" t="s">
        <v>4</v>
      </c>
      <c r="Q30" s="12"/>
    </row>
    <row r="31" spans="1:17" x14ac:dyDescent="0.35">
      <c r="A31" s="9">
        <v>4.3333333333333304</v>
      </c>
      <c r="B31" s="9">
        <v>1</v>
      </c>
      <c r="C31" s="9">
        <v>1</v>
      </c>
      <c r="D31" s="9">
        <v>1018.36666666666</v>
      </c>
      <c r="E31" s="9">
        <v>12.0583333333333</v>
      </c>
      <c r="F31" s="9">
        <v>82.1666666666666</v>
      </c>
      <c r="G31" s="9">
        <v>1.11666666666666</v>
      </c>
      <c r="H31" s="9">
        <v>5</v>
      </c>
      <c r="I31">
        <v>-2.169999999999999</v>
      </c>
      <c r="J31">
        <v>-0.52205098246078396</v>
      </c>
      <c r="K31"/>
      <c r="L31">
        <v>-0.29179833801681632</v>
      </c>
      <c r="M31">
        <v>-0.42555693229005165</v>
      </c>
      <c r="N31" s="9" t="s">
        <v>4</v>
      </c>
      <c r="Q31" s="12" t="s">
        <v>63</v>
      </c>
    </row>
    <row r="32" spans="1:17" x14ac:dyDescent="0.35">
      <c r="A32" s="9">
        <v>10.066666666666601</v>
      </c>
      <c r="B32" s="9">
        <v>0</v>
      </c>
      <c r="C32" s="9">
        <v>7.30833333333333</v>
      </c>
      <c r="D32" s="9">
        <v>1015.4833333333301</v>
      </c>
      <c r="E32" s="9">
        <v>11.941666666666601</v>
      </c>
      <c r="F32" s="9">
        <v>51.6666666666666</v>
      </c>
      <c r="G32" s="9">
        <v>0.20833333333333301</v>
      </c>
      <c r="H32" s="9">
        <v>4.4166666666666599</v>
      </c>
      <c r="I32">
        <v>-1.5683333333333582</v>
      </c>
      <c r="J32">
        <v>-0.47049954435605734</v>
      </c>
      <c r="K32"/>
      <c r="L32">
        <v>0.27406029023625855</v>
      </c>
      <c r="M32">
        <v>0.11277816542770225</v>
      </c>
      <c r="N32" s="9" t="s">
        <v>5</v>
      </c>
      <c r="Q32" s="12" t="s">
        <v>64</v>
      </c>
    </row>
    <row r="33" spans="1:25" ht="16" thickBot="1" x14ac:dyDescent="0.4">
      <c r="A33" s="9">
        <v>3.8916666666666599</v>
      </c>
      <c r="B33" s="9">
        <v>1</v>
      </c>
      <c r="C33" s="9">
        <v>1.375</v>
      </c>
      <c r="D33" s="9">
        <v>1016.18333333333</v>
      </c>
      <c r="E33" s="9">
        <v>11.75</v>
      </c>
      <c r="F33" s="9">
        <v>77.25</v>
      </c>
      <c r="G33" s="9">
        <v>0.40833333333333299</v>
      </c>
      <c r="H33" s="9">
        <v>8.5833333333333304</v>
      </c>
      <c r="I33">
        <v>-2.6116666666666695</v>
      </c>
      <c r="J33">
        <v>-1.1794177823132155</v>
      </c>
      <c r="K33"/>
      <c r="L33">
        <v>-0.5742252890808488</v>
      </c>
      <c r="M33">
        <v>-0.54784309645677398</v>
      </c>
      <c r="N33" s="9" t="s">
        <v>5</v>
      </c>
      <c r="Q33" s="13" t="s">
        <v>66</v>
      </c>
    </row>
    <row r="34" spans="1:25" x14ac:dyDescent="0.35">
      <c r="A34" s="9">
        <v>10.316666666666601</v>
      </c>
      <c r="B34" s="9">
        <v>0</v>
      </c>
      <c r="C34" s="9">
        <v>6.9833333333333298</v>
      </c>
      <c r="D34" s="9">
        <v>1018.25</v>
      </c>
      <c r="E34" s="9">
        <v>11.008333333333301</v>
      </c>
      <c r="F34" s="9">
        <v>54.75</v>
      </c>
      <c r="G34" s="9">
        <v>0.67499999999999905</v>
      </c>
      <c r="H34" s="9">
        <v>4.5833333333333304</v>
      </c>
      <c r="I34">
        <v>-1.3183333333333582</v>
      </c>
      <c r="J34">
        <v>-3.3559428928398916E-2</v>
      </c>
      <c r="K34"/>
      <c r="L34">
        <v>0.22938539869053365</v>
      </c>
      <c r="M34">
        <v>5.9816868349429342E-3</v>
      </c>
      <c r="N34" s="9" t="s">
        <v>6</v>
      </c>
    </row>
    <row r="35" spans="1:25" x14ac:dyDescent="0.35">
      <c r="A35" s="9">
        <v>3.2916666666666599</v>
      </c>
      <c r="B35" s="9">
        <v>1</v>
      </c>
      <c r="C35" s="9">
        <v>0.78333333333333299</v>
      </c>
      <c r="D35" s="9">
        <v>1017.1</v>
      </c>
      <c r="E35" s="9">
        <v>11.775</v>
      </c>
      <c r="F35" s="9">
        <v>75</v>
      </c>
      <c r="G35" s="9">
        <v>-0.233333333333333</v>
      </c>
      <c r="H35" s="9">
        <v>7</v>
      </c>
      <c r="I35">
        <v>-3.2116666666666696</v>
      </c>
      <c r="J35">
        <v>-1.4390909055090146</v>
      </c>
      <c r="K35"/>
      <c r="L35">
        <v>-0.97252231934132016</v>
      </c>
      <c r="M35">
        <v>-1.0082383095650531</v>
      </c>
      <c r="N35" s="9" t="s">
        <v>6</v>
      </c>
    </row>
    <row r="36" spans="1:25" s="18" customFormat="1" ht="56" x14ac:dyDescent="0.35">
      <c r="A36" s="3">
        <v>10.783333333333299</v>
      </c>
      <c r="B36" s="3">
        <v>0</v>
      </c>
      <c r="C36" s="3">
        <v>7.0666666666666602</v>
      </c>
      <c r="D36" s="3">
        <v>1017.3</v>
      </c>
      <c r="E36" s="3">
        <v>9.9499999999999993</v>
      </c>
      <c r="F36" s="3">
        <v>49.75</v>
      </c>
      <c r="G36" s="3">
        <v>-0.71666666666666601</v>
      </c>
      <c r="H36" s="3">
        <v>0.16666666666666599</v>
      </c>
      <c r="I36">
        <v>-0.85166666666665947</v>
      </c>
      <c r="J36">
        <v>0.3851738748081317</v>
      </c>
      <c r="K36"/>
      <c r="L36">
        <v>0.81471577946336637</v>
      </c>
      <c r="M36">
        <v>0.75680021004882292</v>
      </c>
      <c r="N36" s="3" t="s">
        <v>7</v>
      </c>
      <c r="Q36" s="27" t="s">
        <v>69</v>
      </c>
      <c r="R36" s="28" t="s">
        <v>25</v>
      </c>
      <c r="S36" s="28" t="s">
        <v>39</v>
      </c>
      <c r="T36" s="28" t="s">
        <v>70</v>
      </c>
      <c r="U36" s="28" t="s">
        <v>27</v>
      </c>
      <c r="V36" s="28" t="s">
        <v>28</v>
      </c>
      <c r="W36" s="28" t="s">
        <v>41</v>
      </c>
      <c r="X36" s="28" t="s">
        <v>23</v>
      </c>
      <c r="Y36" s="29" t="s">
        <v>71</v>
      </c>
    </row>
    <row r="37" spans="1:25" ht="28.5" x14ac:dyDescent="0.35">
      <c r="A37" s="9">
        <v>4.3</v>
      </c>
      <c r="B37" s="9">
        <v>1</v>
      </c>
      <c r="C37" s="9">
        <v>0.17499999999999999</v>
      </c>
      <c r="D37" s="9">
        <v>1017.6416666666599</v>
      </c>
      <c r="E37" s="9">
        <v>10.424999999999899</v>
      </c>
      <c r="F37" s="9">
        <v>78.6666666666666</v>
      </c>
      <c r="G37" s="9">
        <v>-0.16666666666666599</v>
      </c>
      <c r="H37" s="9">
        <v>0.75</v>
      </c>
      <c r="I37">
        <v>-2.2033333333333296</v>
      </c>
      <c r="J37">
        <v>-8.0844022785439229E-2</v>
      </c>
      <c r="K37"/>
      <c r="L37">
        <v>0.31500772081598694</v>
      </c>
      <c r="M37">
        <v>0.38219758470252696</v>
      </c>
      <c r="N37" s="9" t="s">
        <v>7</v>
      </c>
      <c r="Q37" s="30" t="s">
        <v>25</v>
      </c>
      <c r="R37" s="25">
        <v>1</v>
      </c>
      <c r="S37" s="25"/>
      <c r="T37" s="25"/>
      <c r="U37" s="25"/>
      <c r="V37" s="25"/>
      <c r="W37" s="25"/>
      <c r="X37" s="25"/>
      <c r="Y37" s="31"/>
    </row>
    <row r="38" spans="1:25" ht="42.5" x14ac:dyDescent="0.35">
      <c r="A38" s="9">
        <v>12.691666666666601</v>
      </c>
      <c r="B38" s="9">
        <v>0</v>
      </c>
      <c r="C38" s="9">
        <v>7.7166666666666597</v>
      </c>
      <c r="D38" s="9">
        <v>1020.04166666666</v>
      </c>
      <c r="E38" s="9">
        <v>7.1</v>
      </c>
      <c r="F38" s="9">
        <v>47.9166666666666</v>
      </c>
      <c r="G38" s="9">
        <v>-0.61666666666666603</v>
      </c>
      <c r="H38" s="9">
        <v>57.6666666666666</v>
      </c>
      <c r="I38">
        <v>1.0566666666666418</v>
      </c>
      <c r="J38">
        <v>1.9196269772861143</v>
      </c>
      <c r="K38"/>
      <c r="L38">
        <v>1.8298340795966173</v>
      </c>
      <c r="M38">
        <v>1.9251715305564296</v>
      </c>
      <c r="N38" s="9" t="s">
        <v>8</v>
      </c>
      <c r="Q38" s="30" t="s">
        <v>39</v>
      </c>
      <c r="R38" s="26">
        <v>-0.83003670935085971</v>
      </c>
      <c r="S38" s="25">
        <v>1</v>
      </c>
      <c r="T38" s="25"/>
      <c r="U38" s="25"/>
      <c r="V38" s="25"/>
      <c r="W38" s="25"/>
      <c r="X38" s="25"/>
      <c r="Y38" s="31"/>
    </row>
    <row r="39" spans="1:25" ht="28.5" x14ac:dyDescent="0.35">
      <c r="A39" s="9">
        <v>7.2</v>
      </c>
      <c r="B39" s="9">
        <v>1</v>
      </c>
      <c r="C39" s="9">
        <v>1.24166666666666</v>
      </c>
      <c r="D39" s="9">
        <v>1018.96666666666</v>
      </c>
      <c r="E39" s="9">
        <v>8.1416666666666604</v>
      </c>
      <c r="F39" s="9">
        <v>73.6666666666666</v>
      </c>
      <c r="G39" s="9">
        <v>-0.05</v>
      </c>
      <c r="H39" s="9">
        <v>47.5</v>
      </c>
      <c r="I39">
        <v>0.69666666666667076</v>
      </c>
      <c r="J39">
        <v>2.2056089317083991</v>
      </c>
      <c r="K39"/>
      <c r="L39">
        <v>2.3179048870309602</v>
      </c>
      <c r="M39">
        <v>2.5642032548053102</v>
      </c>
      <c r="N39" s="9" t="s">
        <v>8</v>
      </c>
      <c r="Q39" s="30" t="s">
        <v>26</v>
      </c>
      <c r="R39" s="25">
        <v>-0.64254624407619931</v>
      </c>
      <c r="S39" s="25">
        <v>0.68539037130665903</v>
      </c>
      <c r="T39" s="25">
        <v>1</v>
      </c>
      <c r="U39" s="25"/>
      <c r="V39" s="25"/>
      <c r="W39" s="25"/>
      <c r="X39" s="25"/>
      <c r="Y39" s="31"/>
    </row>
    <row r="40" spans="1:25" ht="28.5" x14ac:dyDescent="0.35">
      <c r="A40" s="9">
        <v>11.466666666666599</v>
      </c>
      <c r="B40" s="9">
        <v>0</v>
      </c>
      <c r="C40" s="9">
        <v>9.9833333333333307</v>
      </c>
      <c r="D40" s="9">
        <v>1020.06666666666</v>
      </c>
      <c r="E40" s="9">
        <v>4.61666666666666</v>
      </c>
      <c r="F40" s="9">
        <v>43.3333333333333</v>
      </c>
      <c r="G40" s="9">
        <v>-0.25</v>
      </c>
      <c r="H40" s="9">
        <v>36.0833333333333</v>
      </c>
      <c r="I40">
        <v>-0.16833333333335965</v>
      </c>
      <c r="J40">
        <v>-0.60916049441449083</v>
      </c>
      <c r="K40"/>
      <c r="L40">
        <v>-0.8015357333792803</v>
      </c>
      <c r="M40">
        <v>-0.41694321082501773</v>
      </c>
      <c r="N40" s="9" t="s">
        <v>9</v>
      </c>
      <c r="Q40" s="30" t="s">
        <v>27</v>
      </c>
      <c r="R40" s="25">
        <v>0.22809179110144112</v>
      </c>
      <c r="S40" s="25">
        <v>-7.6417978295787017E-2</v>
      </c>
      <c r="T40" s="25">
        <v>0.51897841272684742</v>
      </c>
      <c r="U40" s="25">
        <v>1</v>
      </c>
      <c r="V40" s="25"/>
      <c r="W40" s="25"/>
      <c r="X40" s="25"/>
      <c r="Y40" s="31"/>
    </row>
    <row r="41" spans="1:25" x14ac:dyDescent="0.35">
      <c r="A41" s="9">
        <v>7.8916666666666604</v>
      </c>
      <c r="B41" s="9">
        <v>1</v>
      </c>
      <c r="C41" s="9">
        <v>4.5750000000000002</v>
      </c>
      <c r="D41" s="9">
        <v>1019.53333333333</v>
      </c>
      <c r="E41" s="9">
        <v>7.7333333333333298</v>
      </c>
      <c r="F41" s="9">
        <v>67.5833333333333</v>
      </c>
      <c r="G41" s="9">
        <v>1.5833333333333299</v>
      </c>
      <c r="H41" s="9">
        <v>49.75</v>
      </c>
      <c r="I41">
        <v>1.388333333333331</v>
      </c>
      <c r="J41">
        <v>0.97994108116828826</v>
      </c>
      <c r="K41"/>
      <c r="L41">
        <v>0.84644240414798766</v>
      </c>
      <c r="M41">
        <v>1.1482958151609317</v>
      </c>
      <c r="N41" s="9" t="s">
        <v>9</v>
      </c>
      <c r="Q41" s="32" t="s">
        <v>28</v>
      </c>
      <c r="R41" s="25">
        <v>0.88754766187004697</v>
      </c>
      <c r="S41" s="25">
        <v>-0.80123874406015494</v>
      </c>
      <c r="T41" s="25">
        <v>-0.5116282412638592</v>
      </c>
      <c r="U41" s="25">
        <v>0.45673998989948694</v>
      </c>
      <c r="V41" s="25">
        <v>1</v>
      </c>
      <c r="W41" s="25"/>
      <c r="X41" s="25"/>
      <c r="Y41" s="31"/>
    </row>
    <row r="42" spans="1:25" ht="28.5" x14ac:dyDescent="0.35">
      <c r="A42" s="9">
        <v>10.5166666666666</v>
      </c>
      <c r="B42" s="9">
        <v>0</v>
      </c>
      <c r="C42" s="9">
        <v>9.2083333333333304</v>
      </c>
      <c r="D42" s="9">
        <v>1018.94166666666</v>
      </c>
      <c r="E42" s="9">
        <v>5.43333333333333</v>
      </c>
      <c r="F42" s="9">
        <v>56</v>
      </c>
      <c r="G42" s="9">
        <v>2.80833333333333</v>
      </c>
      <c r="H42" s="9">
        <v>26.5833333333333</v>
      </c>
      <c r="I42">
        <v>-1.1183333333333589</v>
      </c>
      <c r="J42">
        <v>-1.1133802191639166</v>
      </c>
      <c r="K42"/>
      <c r="L42">
        <v>-1.070655637676305</v>
      </c>
      <c r="M42">
        <v>-0.71877123753659511</v>
      </c>
      <c r="N42" s="9" t="s">
        <v>10</v>
      </c>
      <c r="Q42" s="30" t="s">
        <v>41</v>
      </c>
      <c r="R42" s="25">
        <v>0.12188722284938057</v>
      </c>
      <c r="S42" s="25">
        <v>-3.9698926945773254E-2</v>
      </c>
      <c r="T42" s="25">
        <v>-0.26652823068519238</v>
      </c>
      <c r="U42" s="25">
        <v>-0.37270953998492468</v>
      </c>
      <c r="V42" s="25">
        <v>-7.3233355269384251E-2</v>
      </c>
      <c r="W42" s="25">
        <v>1</v>
      </c>
      <c r="X42" s="25"/>
      <c r="Y42" s="31"/>
    </row>
    <row r="43" spans="1:25" x14ac:dyDescent="0.35">
      <c r="A43" s="9">
        <v>5.8833333333333302</v>
      </c>
      <c r="B43" s="9">
        <v>1</v>
      </c>
      <c r="C43" s="9">
        <v>4.8833333333333302</v>
      </c>
      <c r="D43" s="9">
        <v>1019.44999999999</v>
      </c>
      <c r="E43" s="9">
        <v>17</v>
      </c>
      <c r="F43" s="9">
        <v>67.1666666666666</v>
      </c>
      <c r="G43" s="9">
        <v>2.0666666666666602</v>
      </c>
      <c r="H43" s="9">
        <v>22.1666666666666</v>
      </c>
      <c r="I43">
        <v>-0.61999999999999922</v>
      </c>
      <c r="J43">
        <v>-1.2057456950066667</v>
      </c>
      <c r="K43"/>
      <c r="L43">
        <v>-1.3376591460537908</v>
      </c>
      <c r="M43">
        <v>-1.9983780595848586</v>
      </c>
      <c r="N43" s="9" t="s">
        <v>10</v>
      </c>
      <c r="Q43" s="32" t="s">
        <v>23</v>
      </c>
      <c r="R43" s="25">
        <v>0.24526752432109708</v>
      </c>
      <c r="S43" s="25">
        <v>-8.9577561774951978E-2</v>
      </c>
      <c r="T43" s="25">
        <v>0.25751478123758886</v>
      </c>
      <c r="U43" s="25">
        <v>0.66091833108235976</v>
      </c>
      <c r="V43" s="25">
        <v>0.39475124767747627</v>
      </c>
      <c r="W43" s="25">
        <v>-0.42435803839565039</v>
      </c>
      <c r="X43" s="25">
        <v>1</v>
      </c>
      <c r="Y43" s="31"/>
    </row>
    <row r="44" spans="1:25" ht="42.5" x14ac:dyDescent="0.35">
      <c r="A44" s="9">
        <v>10.9</v>
      </c>
      <c r="B44" s="9">
        <v>0</v>
      </c>
      <c r="C44" s="9">
        <v>8.1749999999999901</v>
      </c>
      <c r="D44" s="9">
        <v>1020.475</v>
      </c>
      <c r="E44" s="9">
        <v>10.025</v>
      </c>
      <c r="F44" s="9">
        <v>68.0833333333333</v>
      </c>
      <c r="G44" s="9">
        <v>4.61666666666666</v>
      </c>
      <c r="H44" s="9">
        <v>58.9166666666666</v>
      </c>
      <c r="I44">
        <v>-0.73499999999995858</v>
      </c>
      <c r="J44">
        <v>-0.1356731854964135</v>
      </c>
      <c r="K44"/>
      <c r="L44">
        <v>-0.32293997445424871</v>
      </c>
      <c r="M44">
        <v>-0.55245513700609017</v>
      </c>
      <c r="N44" s="9" t="s">
        <v>11</v>
      </c>
      <c r="Q44" s="33" t="s">
        <v>40</v>
      </c>
      <c r="R44" s="34">
        <v>-0.1765177887637191</v>
      </c>
      <c r="S44" s="34">
        <v>0.30475612408830643</v>
      </c>
      <c r="T44" s="34">
        <v>0.32591695476217791</v>
      </c>
      <c r="U44" s="34">
        <v>0.25331179908013363</v>
      </c>
      <c r="V44" s="34">
        <v>-0.15758380359668017</v>
      </c>
      <c r="W44" s="34">
        <v>-0.43932494096985192</v>
      </c>
      <c r="X44" s="34">
        <v>9.6700571916590303E-2</v>
      </c>
      <c r="Y44" s="35">
        <v>1</v>
      </c>
    </row>
    <row r="45" spans="1:25" x14ac:dyDescent="0.35">
      <c r="A45" s="9">
        <v>6.1</v>
      </c>
      <c r="B45" s="9">
        <v>1</v>
      </c>
      <c r="C45" s="9">
        <v>3.4166666666666599</v>
      </c>
      <c r="D45" s="9">
        <v>1020.1416666666599</v>
      </c>
      <c r="E45" s="9">
        <v>14.025</v>
      </c>
      <c r="F45" s="9">
        <v>88.5</v>
      </c>
      <c r="G45" s="9">
        <v>4.11666666666666</v>
      </c>
      <c r="H45" s="9">
        <v>18.6666666666666</v>
      </c>
      <c r="I45">
        <v>-0.40333333333332977</v>
      </c>
      <c r="J45">
        <v>-0.14545184076901663</v>
      </c>
      <c r="K45"/>
      <c r="L45">
        <v>-0.33780701215172293</v>
      </c>
      <c r="M45">
        <v>-0.7452048912033149</v>
      </c>
      <c r="N45" s="9" t="s">
        <v>11</v>
      </c>
    </row>
    <row r="46" spans="1:25" x14ac:dyDescent="0.35">
      <c r="A46" s="9">
        <v>11.108333333333301</v>
      </c>
      <c r="B46" s="9">
        <v>0</v>
      </c>
      <c r="C46" s="9">
        <v>8.8833333333333293</v>
      </c>
      <c r="D46" s="9">
        <v>1018.81666666666</v>
      </c>
      <c r="E46" s="9">
        <v>6.2249999999999996</v>
      </c>
      <c r="F46" s="9">
        <v>64.5</v>
      </c>
      <c r="G46" s="9">
        <v>4.1666666666666599</v>
      </c>
      <c r="H46" s="9">
        <v>11</v>
      </c>
      <c r="I46">
        <v>-0.5266666666666584</v>
      </c>
      <c r="J46">
        <v>-0.33477343706955587</v>
      </c>
      <c r="K46"/>
      <c r="L46">
        <v>-0.25558733561299185</v>
      </c>
      <c r="M46">
        <v>1.5989656665373886E-2</v>
      </c>
      <c r="N46" s="9" t="s">
        <v>12</v>
      </c>
      <c r="Q46" s="39" t="s">
        <v>107</v>
      </c>
    </row>
    <row r="47" spans="1:25" x14ac:dyDescent="0.35">
      <c r="A47" s="9">
        <v>5.9749999999999996</v>
      </c>
      <c r="B47" s="9">
        <v>1</v>
      </c>
      <c r="C47" s="9">
        <v>3.49166666666666</v>
      </c>
      <c r="D47" s="9">
        <v>1018.56666666666</v>
      </c>
      <c r="E47" s="9">
        <v>12.525</v>
      </c>
      <c r="F47" s="9">
        <v>81.8333333333333</v>
      </c>
      <c r="G47" s="9">
        <v>3.2166666666666601</v>
      </c>
      <c r="H47" s="9">
        <v>10.75</v>
      </c>
      <c r="I47">
        <v>-0.52833333333332977</v>
      </c>
      <c r="J47">
        <v>-0.31359186740616884</v>
      </c>
      <c r="K47"/>
      <c r="L47">
        <v>-0.22701309329553432</v>
      </c>
      <c r="M47">
        <v>-0.38758376798315375</v>
      </c>
      <c r="N47" s="9" t="s">
        <v>12</v>
      </c>
      <c r="Q47" t="s">
        <v>72</v>
      </c>
      <c r="R47"/>
      <c r="S47"/>
      <c r="T47"/>
      <c r="U47"/>
      <c r="V47"/>
      <c r="W47"/>
      <c r="X47"/>
      <c r="Y47"/>
    </row>
    <row r="48" spans="1:25" ht="16" thickBot="1" x14ac:dyDescent="0.4">
      <c r="A48" s="9">
        <v>11.4583333333333</v>
      </c>
      <c r="B48" s="9">
        <v>0</v>
      </c>
      <c r="C48" s="9">
        <v>8.80833333333333</v>
      </c>
      <c r="D48" s="9">
        <v>1020.20833333333</v>
      </c>
      <c r="E48" s="9">
        <v>7.2666666666666604</v>
      </c>
      <c r="F48" s="9">
        <v>59.25</v>
      </c>
      <c r="G48" s="9">
        <v>2.94999999999999</v>
      </c>
      <c r="H48" s="9">
        <v>17.25</v>
      </c>
      <c r="I48">
        <v>-0.17666666666665876</v>
      </c>
      <c r="J48">
        <v>5.8366589567595994E-2</v>
      </c>
      <c r="K48"/>
      <c r="L48">
        <v>-0.10853490405848731</v>
      </c>
      <c r="M48">
        <v>-2.5428499208393518E-2</v>
      </c>
      <c r="N48" s="9" t="s">
        <v>13</v>
      </c>
      <c r="Q48"/>
      <c r="R48"/>
      <c r="S48"/>
      <c r="T48"/>
      <c r="U48"/>
      <c r="V48"/>
      <c r="W48"/>
      <c r="X48"/>
      <c r="Y48"/>
    </row>
    <row r="49" spans="1:25" x14ac:dyDescent="0.35">
      <c r="A49" s="9">
        <v>7.4083333333333297</v>
      </c>
      <c r="B49" s="9">
        <v>1</v>
      </c>
      <c r="C49" s="9">
        <v>3.2749999999999999</v>
      </c>
      <c r="D49" s="9">
        <v>1019.275</v>
      </c>
      <c r="E49" s="9">
        <v>15.8666666666666</v>
      </c>
      <c r="F49" s="9">
        <v>82</v>
      </c>
      <c r="G49" s="9">
        <v>3.1</v>
      </c>
      <c r="H49" s="9">
        <v>6.75</v>
      </c>
      <c r="I49">
        <v>0.90500000000000025</v>
      </c>
      <c r="J49">
        <v>1.2443682095455966</v>
      </c>
      <c r="K49"/>
      <c r="L49">
        <v>1.2134181504946451</v>
      </c>
      <c r="M49">
        <v>0.65981419066845959</v>
      </c>
      <c r="N49" s="9" t="s">
        <v>13</v>
      </c>
      <c r="Q49" s="36" t="s">
        <v>73</v>
      </c>
      <c r="R49" s="36"/>
      <c r="S49"/>
      <c r="T49"/>
      <c r="U49"/>
      <c r="V49"/>
      <c r="W49"/>
      <c r="X49"/>
      <c r="Y49"/>
    </row>
    <row r="50" spans="1:25" x14ac:dyDescent="0.35">
      <c r="A50" s="9">
        <v>10.7</v>
      </c>
      <c r="B50" s="9">
        <v>0</v>
      </c>
      <c r="C50" s="9">
        <v>9.125</v>
      </c>
      <c r="D50" s="9">
        <v>1015.90833333333</v>
      </c>
      <c r="E50" s="9">
        <v>12.033333333333299</v>
      </c>
      <c r="F50" s="9">
        <v>67.3333333333333</v>
      </c>
      <c r="G50" s="9">
        <v>5.3166666666666602</v>
      </c>
      <c r="H50" s="9">
        <v>35.4166666666666</v>
      </c>
      <c r="I50">
        <v>-0.93499999999995964</v>
      </c>
      <c r="J50">
        <v>-0.88211352290035094</v>
      </c>
      <c r="K50"/>
      <c r="L50">
        <v>-0.29232440496788925</v>
      </c>
      <c r="M50">
        <v>-0.46279988928170113</v>
      </c>
      <c r="N50" s="9" t="s">
        <v>14</v>
      </c>
      <c r="Q50" t="s">
        <v>74</v>
      </c>
      <c r="R50">
        <v>0.8300367093508596</v>
      </c>
      <c r="S50"/>
      <c r="T50"/>
      <c r="U50"/>
      <c r="V50"/>
      <c r="W50"/>
      <c r="X50"/>
      <c r="Y50"/>
    </row>
    <row r="51" spans="1:25" x14ac:dyDescent="0.35">
      <c r="A51" s="9">
        <v>7.0750000000000002</v>
      </c>
      <c r="B51" s="9">
        <v>1</v>
      </c>
      <c r="C51" s="9">
        <v>4.7916666666666599</v>
      </c>
      <c r="D51" s="9">
        <v>1015.96666666666</v>
      </c>
      <c r="E51" s="9">
        <v>16.3333333333333</v>
      </c>
      <c r="F51" s="9">
        <v>80.9166666666666</v>
      </c>
      <c r="G51" s="9">
        <v>4.2833333333333297</v>
      </c>
      <c r="H51" s="9">
        <v>32.75</v>
      </c>
      <c r="I51">
        <v>0.57166666666667076</v>
      </c>
      <c r="J51">
        <v>3.8647670883192653E-2</v>
      </c>
      <c r="K51"/>
      <c r="L51">
        <v>0.53478229025450918</v>
      </c>
      <c r="M51">
        <v>0.13863680798987499</v>
      </c>
      <c r="N51" s="9" t="s">
        <v>14</v>
      </c>
      <c r="Q51" t="s">
        <v>75</v>
      </c>
      <c r="R51">
        <v>0.68896093887000331</v>
      </c>
      <c r="S51"/>
      <c r="T51"/>
      <c r="U51"/>
      <c r="V51"/>
      <c r="W51"/>
      <c r="X51"/>
      <c r="Y51"/>
    </row>
    <row r="52" spans="1:25" x14ac:dyDescent="0.35">
      <c r="A52" s="9">
        <v>11.716666666666599</v>
      </c>
      <c r="B52" s="9">
        <v>0</v>
      </c>
      <c r="C52" s="9">
        <v>9.1</v>
      </c>
      <c r="D52" s="9">
        <v>1018.35</v>
      </c>
      <c r="E52" s="9">
        <v>6.1083333333333298</v>
      </c>
      <c r="F52" s="9">
        <v>75.4166666666666</v>
      </c>
      <c r="G52" s="9">
        <v>6.3916666666666604</v>
      </c>
      <c r="H52" s="9">
        <v>36.5833333333333</v>
      </c>
      <c r="I52">
        <v>8.1666666666640353E-2</v>
      </c>
      <c r="J52">
        <v>0.14893315264530038</v>
      </c>
      <c r="K52"/>
      <c r="L52">
        <v>0.30235062535523305</v>
      </c>
      <c r="M52">
        <v>0.61530498681134738</v>
      </c>
      <c r="N52" s="9" t="s">
        <v>15</v>
      </c>
      <c r="Q52" t="s">
        <v>76</v>
      </c>
      <c r="R52">
        <v>0.68359819643672748</v>
      </c>
      <c r="S52"/>
      <c r="T52"/>
      <c r="U52"/>
      <c r="V52"/>
      <c r="W52"/>
      <c r="X52"/>
      <c r="Y52"/>
    </row>
    <row r="53" spans="1:25" x14ac:dyDescent="0.35">
      <c r="A53" s="9">
        <v>5.2833333333333297</v>
      </c>
      <c r="B53" s="9">
        <v>1</v>
      </c>
      <c r="C53" s="9">
        <v>5.1333333333333302</v>
      </c>
      <c r="D53" s="9">
        <v>1017.78333333333</v>
      </c>
      <c r="E53" s="9">
        <v>10.65</v>
      </c>
      <c r="F53" s="9">
        <v>91.1666666666666</v>
      </c>
      <c r="G53" s="9">
        <v>5.6916666666666602</v>
      </c>
      <c r="H53" s="9">
        <v>55.75</v>
      </c>
      <c r="I53">
        <v>-1.2199999999999998</v>
      </c>
      <c r="J53">
        <v>-1.9495457837971744</v>
      </c>
      <c r="K53"/>
      <c r="L53">
        <v>-1.7936762654822491</v>
      </c>
      <c r="M53">
        <v>-1.6916638339843315</v>
      </c>
      <c r="N53" s="9" t="s">
        <v>15</v>
      </c>
      <c r="Q53" t="s">
        <v>77</v>
      </c>
      <c r="R53">
        <v>1.7534776611197458</v>
      </c>
      <c r="S53"/>
      <c r="T53"/>
      <c r="U53"/>
      <c r="V53"/>
      <c r="W53"/>
      <c r="X53"/>
      <c r="Y53"/>
    </row>
    <row r="54" spans="1:25" ht="16" thickBot="1" x14ac:dyDescent="0.4">
      <c r="A54" s="9">
        <v>12.966666666666599</v>
      </c>
      <c r="B54" s="9">
        <v>0</v>
      </c>
      <c r="C54" s="9">
        <v>9.15</v>
      </c>
      <c r="D54" s="9">
        <v>1021.1083333333301</v>
      </c>
      <c r="E54" s="9">
        <v>11.85</v>
      </c>
      <c r="F54" s="9">
        <v>60.9166666666666</v>
      </c>
      <c r="G54" s="9">
        <v>4.0083333333333302</v>
      </c>
      <c r="H54" s="9">
        <v>3.5</v>
      </c>
      <c r="I54">
        <v>1.3316666666666404</v>
      </c>
      <c r="J54">
        <v>1.3701731348871995</v>
      </c>
      <c r="K54"/>
      <c r="L54">
        <v>1.0272382922617727</v>
      </c>
      <c r="M54">
        <v>0.58384675816494713</v>
      </c>
      <c r="N54" s="9" t="s">
        <v>16</v>
      </c>
      <c r="Q54" s="22" t="s">
        <v>78</v>
      </c>
      <c r="R54" s="22">
        <v>60</v>
      </c>
      <c r="S54"/>
      <c r="T54"/>
      <c r="U54"/>
      <c r="V54"/>
      <c r="W54"/>
      <c r="X54"/>
      <c r="Y54"/>
    </row>
    <row r="55" spans="1:25" x14ac:dyDescent="0.35">
      <c r="A55" s="9">
        <v>5.9749999999999996</v>
      </c>
      <c r="B55" s="9">
        <v>1</v>
      </c>
      <c r="C55" s="9">
        <v>2.82499999999999</v>
      </c>
      <c r="D55" s="9">
        <v>1020.5166666666599</v>
      </c>
      <c r="E55" s="9">
        <v>9.85</v>
      </c>
      <c r="F55" s="9">
        <v>85.4166666666666</v>
      </c>
      <c r="G55" s="9">
        <v>2.8916666666666599</v>
      </c>
      <c r="H55" s="9">
        <v>6.3333333333333304</v>
      </c>
      <c r="I55">
        <v>-0.52833333333332977</v>
      </c>
      <c r="J55">
        <v>6.9875036035186078E-2</v>
      </c>
      <c r="K55"/>
      <c r="L55">
        <v>-0.16405800710554708</v>
      </c>
      <c r="M55">
        <v>-0.16281967350020388</v>
      </c>
      <c r="N55" s="9" t="s">
        <v>16</v>
      </c>
      <c r="Q55"/>
      <c r="R55"/>
      <c r="S55"/>
      <c r="T55"/>
      <c r="U55"/>
      <c r="V55"/>
      <c r="W55"/>
      <c r="X55"/>
      <c r="Y55"/>
    </row>
    <row r="56" spans="1:25" ht="16" thickBot="1" x14ac:dyDescent="0.4">
      <c r="A56" s="9">
        <v>13.3083333333333</v>
      </c>
      <c r="B56" s="9">
        <v>0</v>
      </c>
      <c r="C56" s="9">
        <v>10.2916666666666</v>
      </c>
      <c r="D56" s="9">
        <v>1020.5166666666599</v>
      </c>
      <c r="E56" s="9">
        <v>11.7916666666666</v>
      </c>
      <c r="F56" s="9">
        <v>52.9166666666666</v>
      </c>
      <c r="G56" s="9">
        <v>2.85</v>
      </c>
      <c r="H56" s="9">
        <v>7.1666666666666599</v>
      </c>
      <c r="I56">
        <v>1.6733333333333409</v>
      </c>
      <c r="J56">
        <v>1.0551527294106204</v>
      </c>
      <c r="K56"/>
      <c r="L56">
        <v>0.76880969703954882</v>
      </c>
      <c r="M56">
        <v>0.38009399234205787</v>
      </c>
      <c r="N56" s="9" t="s">
        <v>17</v>
      </c>
      <c r="Q56" t="s">
        <v>79</v>
      </c>
      <c r="R56"/>
      <c r="S56"/>
      <c r="T56"/>
      <c r="U56"/>
      <c r="V56"/>
      <c r="W56"/>
      <c r="X56"/>
      <c r="Y56"/>
    </row>
    <row r="57" spans="1:25" x14ac:dyDescent="0.35">
      <c r="A57" s="9">
        <v>7.4166666666666599</v>
      </c>
      <c r="B57" s="9">
        <v>1</v>
      </c>
      <c r="C57" s="9">
        <v>3.2666666666666599</v>
      </c>
      <c r="D57" s="9">
        <v>1019.50833333333</v>
      </c>
      <c r="E57" s="9">
        <v>12.408333333333299</v>
      </c>
      <c r="F57" s="9">
        <v>77.9166666666666</v>
      </c>
      <c r="G57" s="9">
        <v>2.2333333333333298</v>
      </c>
      <c r="H57" s="9">
        <v>8</v>
      </c>
      <c r="I57">
        <v>0.91333333333333044</v>
      </c>
      <c r="J57">
        <v>1.257494879171948</v>
      </c>
      <c r="K57"/>
      <c r="L57">
        <v>1.1851010480167217</v>
      </c>
      <c r="M57">
        <v>0.98078492975625498</v>
      </c>
      <c r="N57" s="9" t="s">
        <v>17</v>
      </c>
      <c r="Q57" s="23"/>
      <c r="R57" s="23" t="s">
        <v>84</v>
      </c>
      <c r="S57" s="23" t="s">
        <v>85</v>
      </c>
      <c r="T57" s="23" t="s">
        <v>86</v>
      </c>
      <c r="U57" s="23" t="s">
        <v>87</v>
      </c>
      <c r="V57" s="23" t="s">
        <v>88</v>
      </c>
      <c r="W57"/>
      <c r="X57"/>
      <c r="Y57"/>
    </row>
    <row r="58" spans="1:25" x14ac:dyDescent="0.35">
      <c r="A58" s="9">
        <v>13.466666666666599</v>
      </c>
      <c r="B58" s="9">
        <v>0</v>
      </c>
      <c r="C58" s="9">
        <v>10.7416666666666</v>
      </c>
      <c r="D58" s="9">
        <v>1016.07499999999</v>
      </c>
      <c r="E58" s="9">
        <v>9.1666666666666607</v>
      </c>
      <c r="F58" s="9">
        <v>50.5</v>
      </c>
      <c r="G58" s="9">
        <v>2.625</v>
      </c>
      <c r="H58" s="9">
        <v>68.3333333333333</v>
      </c>
      <c r="I58">
        <v>1.8316666666666404</v>
      </c>
      <c r="J58">
        <v>0.95464590292100659</v>
      </c>
      <c r="K58"/>
      <c r="L58">
        <v>1.4446039709113325</v>
      </c>
      <c r="M58">
        <v>1.5868974990336415</v>
      </c>
      <c r="N58" s="9" t="s">
        <v>18</v>
      </c>
      <c r="Q58" t="s">
        <v>80</v>
      </c>
      <c r="R58">
        <v>1</v>
      </c>
      <c r="S58">
        <v>395.01004166666064</v>
      </c>
      <c r="T58">
        <v>395.01004166666064</v>
      </c>
      <c r="U58">
        <v>128.47175627809423</v>
      </c>
      <c r="V58">
        <v>2.4416268581079165E-16</v>
      </c>
      <c r="W58"/>
      <c r="X58"/>
      <c r="Y58"/>
    </row>
    <row r="59" spans="1:25" x14ac:dyDescent="0.35">
      <c r="A59" s="9">
        <v>8.875</v>
      </c>
      <c r="B59" s="9">
        <v>1</v>
      </c>
      <c r="C59" s="9">
        <v>4.3499999999999996</v>
      </c>
      <c r="D59" s="9">
        <v>1015.8916666666599</v>
      </c>
      <c r="E59" s="9">
        <v>13.9916666666666</v>
      </c>
      <c r="F59" s="9">
        <v>64.3333333333333</v>
      </c>
      <c r="G59" s="9">
        <v>1.0333333333333301</v>
      </c>
      <c r="H59" s="9">
        <v>32.4166666666666</v>
      </c>
      <c r="I59">
        <v>2.3716666666666706</v>
      </c>
      <c r="J59">
        <v>2.0926944944130845</v>
      </c>
      <c r="K59"/>
      <c r="L59">
        <v>2.621381972410461</v>
      </c>
      <c r="M59">
        <v>2.4690096591915243</v>
      </c>
      <c r="N59" s="9" t="s">
        <v>18</v>
      </c>
      <c r="Q59" t="s">
        <v>81</v>
      </c>
      <c r="R59">
        <v>58</v>
      </c>
      <c r="S59">
        <v>178.33166666666648</v>
      </c>
      <c r="T59">
        <v>3.0746839080459738</v>
      </c>
      <c r="U59"/>
      <c r="V59"/>
      <c r="W59"/>
      <c r="X59"/>
      <c r="Y59"/>
    </row>
    <row r="60" spans="1:25" ht="16" thickBot="1" x14ac:dyDescent="0.4">
      <c r="A60" s="9">
        <v>10.6416666666666</v>
      </c>
      <c r="B60" s="9">
        <v>0</v>
      </c>
      <c r="C60" s="9">
        <v>10.9166666666666</v>
      </c>
      <c r="D60" s="9">
        <v>1013.4833333333301</v>
      </c>
      <c r="E60" s="9">
        <v>11.9166666666666</v>
      </c>
      <c r="F60" s="9">
        <v>54.75</v>
      </c>
      <c r="G60" s="9">
        <v>4.24166666666666</v>
      </c>
      <c r="H60" s="9">
        <v>82.3333333333333</v>
      </c>
      <c r="I60">
        <v>-0.99333333333335894</v>
      </c>
      <c r="J60">
        <v>-1.9710141592323485</v>
      </c>
      <c r="K60"/>
      <c r="L60">
        <v>-1.0243022890375304</v>
      </c>
      <c r="M60">
        <v>-1.0221716646486776</v>
      </c>
      <c r="N60" s="9" t="s">
        <v>19</v>
      </c>
      <c r="Q60" s="22" t="s">
        <v>82</v>
      </c>
      <c r="R60" s="22">
        <v>59</v>
      </c>
      <c r="S60" s="22">
        <v>573.34170833332712</v>
      </c>
      <c r="T60" s="22"/>
      <c r="U60" s="22"/>
      <c r="V60" s="22"/>
      <c r="W60"/>
      <c r="X60"/>
      <c r="Y60"/>
    </row>
    <row r="61" spans="1:25" ht="16" thickBot="1" x14ac:dyDescent="0.4">
      <c r="A61" s="9">
        <v>9.1333333333333293</v>
      </c>
      <c r="B61" s="9">
        <v>1</v>
      </c>
      <c r="C61" s="9">
        <v>5.9666666666666597</v>
      </c>
      <c r="D61" s="9">
        <v>1013.41666666666</v>
      </c>
      <c r="E61" s="9">
        <v>16.5</v>
      </c>
      <c r="F61" s="9">
        <v>67.1666666666666</v>
      </c>
      <c r="G61" s="9">
        <v>2.99166666666666</v>
      </c>
      <c r="H61" s="9">
        <v>67.75</v>
      </c>
      <c r="I61">
        <v>2.63</v>
      </c>
      <c r="J61">
        <v>1.4211205869011359</v>
      </c>
      <c r="K61"/>
      <c r="L61">
        <v>2.3232630640633296</v>
      </c>
      <c r="M61">
        <v>2.0687983073791054</v>
      </c>
      <c r="N61" s="9" t="s">
        <v>19</v>
      </c>
      <c r="Q61"/>
      <c r="R61"/>
      <c r="S61"/>
      <c r="T61"/>
      <c r="U61"/>
      <c r="V61"/>
      <c r="W61"/>
      <c r="X61"/>
      <c r="Y61"/>
    </row>
    <row r="62" spans="1:25" x14ac:dyDescent="0.35">
      <c r="A62" s="9">
        <v>13.1666666666666</v>
      </c>
      <c r="B62" s="9">
        <v>0</v>
      </c>
      <c r="C62" s="9">
        <v>9.2916666666666607</v>
      </c>
      <c r="D62" s="9">
        <v>1019.69999999999</v>
      </c>
      <c r="E62" s="9">
        <v>12.2916666666666</v>
      </c>
      <c r="F62" s="9">
        <v>90.4166666666666</v>
      </c>
      <c r="G62" s="9">
        <v>9.1416666666666604</v>
      </c>
      <c r="H62" s="9">
        <v>100</v>
      </c>
      <c r="I62">
        <v>1.5316666666666414</v>
      </c>
      <c r="J62">
        <v>1.4886864179059174</v>
      </c>
      <c r="K62"/>
      <c r="L62">
        <v>1.3919398112342662</v>
      </c>
      <c r="M62">
        <v>0.98335692685472154</v>
      </c>
      <c r="N62" s="9" t="s">
        <v>20</v>
      </c>
      <c r="Q62" s="23"/>
      <c r="R62" s="23" t="s">
        <v>89</v>
      </c>
      <c r="S62" s="23" t="s">
        <v>77</v>
      </c>
      <c r="T62" s="23" t="s">
        <v>90</v>
      </c>
      <c r="U62" s="23" t="s">
        <v>91</v>
      </c>
      <c r="V62" s="23" t="s">
        <v>92</v>
      </c>
      <c r="W62" s="23" t="s">
        <v>93</v>
      </c>
      <c r="X62" s="23" t="s">
        <v>94</v>
      </c>
      <c r="Y62" s="23" t="s">
        <v>95</v>
      </c>
    </row>
    <row r="63" spans="1:25" ht="16" thickBot="1" x14ac:dyDescent="0.4">
      <c r="A63" s="9">
        <v>7.95</v>
      </c>
      <c r="B63" s="9">
        <v>1</v>
      </c>
      <c r="C63" s="9">
        <v>6.8916666666666604</v>
      </c>
      <c r="D63" s="9">
        <v>1019.2333333333301</v>
      </c>
      <c r="E63" s="9">
        <v>19.75</v>
      </c>
      <c r="F63" s="9">
        <v>88.9166666666666</v>
      </c>
      <c r="G63" s="9">
        <v>7.3833333333333302</v>
      </c>
      <c r="H63" s="9">
        <v>88.75</v>
      </c>
      <c r="I63" s="22">
        <v>1.4466666666666708</v>
      </c>
      <c r="J63" s="22">
        <v>-0.29427307495707122</v>
      </c>
      <c r="K63" s="22"/>
      <c r="L63" s="22">
        <v>-0.47429051530777411</v>
      </c>
      <c r="M63" s="22">
        <v>-1.3842093377035036</v>
      </c>
      <c r="N63" s="9" t="s">
        <v>20</v>
      </c>
      <c r="Q63" t="s">
        <v>83</v>
      </c>
      <c r="R63">
        <v>11.634999999999959</v>
      </c>
      <c r="S63">
        <v>0.32013975635889469</v>
      </c>
      <c r="T63">
        <v>36.343502388864408</v>
      </c>
      <c r="U63">
        <v>1.3206425769454775E-41</v>
      </c>
      <c r="V63">
        <v>10.994170652326364</v>
      </c>
      <c r="W63">
        <v>12.275829347673554</v>
      </c>
      <c r="X63">
        <v>10.994170652326364</v>
      </c>
      <c r="Y63">
        <v>12.275829347673554</v>
      </c>
    </row>
    <row r="64" spans="1:25" ht="44" thickBot="1" x14ac:dyDescent="0.4">
      <c r="Q64" s="21" t="s">
        <v>39</v>
      </c>
      <c r="R64" s="22">
        <v>-5.1316666666666295</v>
      </c>
      <c r="S64" s="22">
        <v>0.45274598529756716</v>
      </c>
      <c r="T64" s="37">
        <v>-11.334538203124746</v>
      </c>
      <c r="U64" s="40">
        <v>2.4416268581078475E-16</v>
      </c>
      <c r="V64" s="22">
        <v>-6.0379362213133314</v>
      </c>
      <c r="W64" s="22">
        <v>-4.2253971120199276</v>
      </c>
      <c r="X64" s="22">
        <v>-6.0379362213133314</v>
      </c>
      <c r="Y64" s="22">
        <v>-4.2253971120199276</v>
      </c>
    </row>
    <row r="65" spans="17:25" x14ac:dyDescent="0.35">
      <c r="Q65"/>
      <c r="R65"/>
      <c r="S65"/>
      <c r="T65"/>
      <c r="U65"/>
      <c r="V65"/>
      <c r="W65"/>
      <c r="X65"/>
      <c r="Y65"/>
    </row>
    <row r="66" spans="17:25" x14ac:dyDescent="0.35">
      <c r="Q66"/>
      <c r="R66"/>
      <c r="S66"/>
      <c r="T66"/>
      <c r="U66"/>
      <c r="V66"/>
      <c r="W66"/>
      <c r="X66"/>
      <c r="Y66"/>
    </row>
    <row r="67" spans="17:25" x14ac:dyDescent="0.35">
      <c r="Q67"/>
      <c r="R67"/>
      <c r="S67"/>
      <c r="T67"/>
      <c r="U67"/>
      <c r="V67"/>
      <c r="W67"/>
      <c r="X67"/>
      <c r="Y67"/>
    </row>
    <row r="68" spans="17:25" x14ac:dyDescent="0.35">
      <c r="Q68" t="s">
        <v>96</v>
      </c>
      <c r="R68"/>
      <c r="S68"/>
      <c r="T68"/>
      <c r="U68"/>
      <c r="V68"/>
      <c r="W68"/>
      <c r="X68"/>
      <c r="Y68"/>
    </row>
    <row r="69" spans="17:25" ht="16" thickBot="1" x14ac:dyDescent="0.4">
      <c r="Q69"/>
      <c r="R69"/>
      <c r="S69"/>
      <c r="T69"/>
      <c r="U69"/>
      <c r="V69"/>
      <c r="W69"/>
      <c r="X69"/>
      <c r="Y69"/>
    </row>
    <row r="70" spans="17:25" ht="43.5" x14ac:dyDescent="0.35">
      <c r="Q70" s="23" t="s">
        <v>97</v>
      </c>
      <c r="R70" s="24" t="s">
        <v>98</v>
      </c>
      <c r="S70" s="23" t="s">
        <v>99</v>
      </c>
      <c r="T70"/>
      <c r="U70"/>
      <c r="V70"/>
      <c r="W70"/>
      <c r="X70"/>
      <c r="Y70"/>
    </row>
    <row r="71" spans="17:25" x14ac:dyDescent="0.35">
      <c r="Q71">
        <v>1</v>
      </c>
      <c r="R71">
        <v>11.634999999999959</v>
      </c>
      <c r="S71">
        <v>0.2233333333333416</v>
      </c>
      <c r="T71"/>
      <c r="U71"/>
      <c r="V71"/>
      <c r="W71"/>
      <c r="X71"/>
      <c r="Y71"/>
    </row>
    <row r="72" spans="17:25" x14ac:dyDescent="0.35">
      <c r="Q72">
        <v>2</v>
      </c>
      <c r="R72">
        <v>6.5033333333333294</v>
      </c>
      <c r="S72">
        <v>-1.9533333333333296</v>
      </c>
      <c r="T72"/>
      <c r="U72"/>
      <c r="V72"/>
      <c r="W72"/>
      <c r="X72"/>
      <c r="Y72"/>
    </row>
    <row r="73" spans="17:25" x14ac:dyDescent="0.35">
      <c r="Q73">
        <v>3</v>
      </c>
      <c r="R73">
        <v>11.634999999999959</v>
      </c>
      <c r="S73">
        <v>-0.12666666666665805</v>
      </c>
      <c r="T73"/>
      <c r="U73"/>
      <c r="V73"/>
      <c r="W73"/>
      <c r="X73"/>
      <c r="Y73"/>
    </row>
    <row r="74" spans="17:25" x14ac:dyDescent="0.35">
      <c r="Q74">
        <v>4</v>
      </c>
      <c r="R74">
        <v>6.5033333333333294</v>
      </c>
      <c r="S74">
        <v>-2.1033333333333397</v>
      </c>
      <c r="T74"/>
      <c r="U74"/>
      <c r="V74"/>
      <c r="W74"/>
      <c r="X74"/>
      <c r="Y74"/>
    </row>
    <row r="75" spans="17:25" x14ac:dyDescent="0.35">
      <c r="Q75">
        <v>5</v>
      </c>
      <c r="R75">
        <v>11.634999999999959</v>
      </c>
      <c r="S75">
        <v>9.0000000000040714E-2</v>
      </c>
      <c r="T75"/>
      <c r="U75"/>
      <c r="V75"/>
      <c r="W75"/>
      <c r="X75"/>
      <c r="Y75"/>
    </row>
    <row r="76" spans="17:25" x14ac:dyDescent="0.35">
      <c r="Q76">
        <v>6</v>
      </c>
      <c r="R76">
        <v>6.5033333333333294</v>
      </c>
      <c r="S76">
        <v>-2.5699999999999994</v>
      </c>
      <c r="T76"/>
      <c r="U76"/>
      <c r="V76"/>
      <c r="W76"/>
      <c r="X76"/>
      <c r="Y76"/>
    </row>
    <row r="77" spans="17:25" x14ac:dyDescent="0.35">
      <c r="Q77">
        <v>7</v>
      </c>
      <c r="R77">
        <v>11.634999999999959</v>
      </c>
      <c r="S77">
        <v>0.44833333333334124</v>
      </c>
      <c r="T77"/>
      <c r="U77"/>
      <c r="V77"/>
      <c r="W77"/>
      <c r="X77"/>
      <c r="Y77"/>
    </row>
    <row r="78" spans="17:25" x14ac:dyDescent="0.35">
      <c r="Q78">
        <v>8</v>
      </c>
      <c r="R78">
        <v>6.5033333333333294</v>
      </c>
      <c r="S78">
        <v>-2.8533333333333295</v>
      </c>
      <c r="T78"/>
      <c r="U78"/>
      <c r="V78"/>
      <c r="W78"/>
      <c r="X78"/>
      <c r="Y78"/>
    </row>
    <row r="79" spans="17:25" x14ac:dyDescent="0.35">
      <c r="Q79">
        <v>9</v>
      </c>
      <c r="R79">
        <v>11.634999999999959</v>
      </c>
      <c r="S79">
        <v>-4.3333333333359647E-2</v>
      </c>
      <c r="T79"/>
      <c r="U79"/>
      <c r="V79"/>
      <c r="W79"/>
      <c r="X79"/>
      <c r="Y79"/>
    </row>
    <row r="80" spans="17:25" x14ac:dyDescent="0.35">
      <c r="Q80">
        <v>10</v>
      </c>
      <c r="R80">
        <v>6.5033333333333294</v>
      </c>
      <c r="S80">
        <v>-0.36999999999999922</v>
      </c>
      <c r="T80"/>
      <c r="U80"/>
      <c r="V80"/>
      <c r="W80"/>
      <c r="X80"/>
      <c r="Y80"/>
    </row>
    <row r="81" spans="17:25" x14ac:dyDescent="0.35">
      <c r="Q81">
        <v>11</v>
      </c>
      <c r="R81">
        <v>11.634999999999959</v>
      </c>
      <c r="S81">
        <v>0.88166666666664106</v>
      </c>
      <c r="T81"/>
      <c r="U81"/>
      <c r="V81"/>
      <c r="W81"/>
      <c r="X81"/>
      <c r="Y81"/>
    </row>
    <row r="82" spans="17:25" x14ac:dyDescent="0.35">
      <c r="Q82">
        <v>12</v>
      </c>
      <c r="R82">
        <v>6.5033333333333294</v>
      </c>
      <c r="S82">
        <v>1.2383333333333306</v>
      </c>
      <c r="T82"/>
      <c r="U82"/>
      <c r="V82"/>
      <c r="W82"/>
      <c r="X82"/>
      <c r="Y82"/>
    </row>
    <row r="83" spans="17:25" x14ac:dyDescent="0.35">
      <c r="Q83">
        <v>13</v>
      </c>
      <c r="R83">
        <v>11.634999999999959</v>
      </c>
      <c r="S83">
        <v>0.74833333333334195</v>
      </c>
      <c r="T83"/>
      <c r="U83"/>
      <c r="V83"/>
      <c r="W83"/>
      <c r="X83"/>
      <c r="Y83"/>
    </row>
    <row r="84" spans="17:25" x14ac:dyDescent="0.35">
      <c r="Q84">
        <v>14</v>
      </c>
      <c r="R84">
        <v>6.5033333333333294</v>
      </c>
      <c r="S84">
        <v>2.0216666666666709</v>
      </c>
      <c r="T84"/>
      <c r="U84"/>
      <c r="V84"/>
      <c r="W84"/>
      <c r="X84"/>
      <c r="Y84"/>
    </row>
    <row r="85" spans="17:25" x14ac:dyDescent="0.35">
      <c r="Q85">
        <v>15</v>
      </c>
      <c r="R85">
        <v>11.634999999999959</v>
      </c>
      <c r="S85">
        <v>3.1150000000000411</v>
      </c>
      <c r="T85"/>
      <c r="U85"/>
      <c r="V85"/>
      <c r="W85"/>
      <c r="X85"/>
      <c r="Y85"/>
    </row>
    <row r="86" spans="17:25" x14ac:dyDescent="0.35">
      <c r="Q86">
        <v>16</v>
      </c>
      <c r="R86">
        <v>6.5033333333333294</v>
      </c>
      <c r="S86">
        <v>2.7883333333333313</v>
      </c>
      <c r="T86"/>
      <c r="U86"/>
      <c r="V86"/>
      <c r="W86"/>
      <c r="X86"/>
      <c r="Y86"/>
    </row>
    <row r="87" spans="17:25" x14ac:dyDescent="0.35">
      <c r="Q87">
        <v>17</v>
      </c>
      <c r="R87">
        <v>11.634999999999959</v>
      </c>
      <c r="S87">
        <v>3.2233333333333416</v>
      </c>
      <c r="T87"/>
      <c r="U87"/>
      <c r="V87"/>
      <c r="W87"/>
      <c r="X87"/>
      <c r="Y87"/>
    </row>
    <row r="88" spans="17:25" x14ac:dyDescent="0.35">
      <c r="Q88">
        <v>18</v>
      </c>
      <c r="R88">
        <v>6.5033333333333294</v>
      </c>
      <c r="S88">
        <v>2.4050000000000002</v>
      </c>
      <c r="T88"/>
      <c r="U88"/>
      <c r="V88"/>
      <c r="W88"/>
      <c r="X88"/>
      <c r="Y88"/>
    </row>
    <row r="89" spans="17:25" x14ac:dyDescent="0.35">
      <c r="Q89">
        <v>19</v>
      </c>
      <c r="R89">
        <v>11.634999999999959</v>
      </c>
      <c r="S89">
        <v>-0.17666666666665876</v>
      </c>
      <c r="T89"/>
      <c r="U89"/>
      <c r="V89"/>
      <c r="W89"/>
      <c r="X89"/>
      <c r="Y89"/>
    </row>
    <row r="90" spans="17:25" x14ac:dyDescent="0.35">
      <c r="Q90">
        <v>20</v>
      </c>
      <c r="R90">
        <v>6.5033333333333294</v>
      </c>
      <c r="S90">
        <v>3.9716666666666702</v>
      </c>
      <c r="T90"/>
      <c r="U90"/>
      <c r="V90"/>
      <c r="W90"/>
      <c r="X90"/>
      <c r="Y90"/>
    </row>
    <row r="91" spans="17:25" x14ac:dyDescent="0.35">
      <c r="Q91">
        <v>21</v>
      </c>
      <c r="R91">
        <v>11.634999999999959</v>
      </c>
      <c r="S91">
        <v>-1.4266666666666588</v>
      </c>
      <c r="T91"/>
      <c r="U91"/>
      <c r="V91"/>
      <c r="W91"/>
      <c r="X91"/>
      <c r="Y91"/>
    </row>
    <row r="92" spans="17:25" x14ac:dyDescent="0.35">
      <c r="Q92">
        <v>22</v>
      </c>
      <c r="R92">
        <v>6.5033333333333294</v>
      </c>
      <c r="S92">
        <v>2.6133333333333306</v>
      </c>
      <c r="T92"/>
      <c r="U92"/>
      <c r="V92"/>
      <c r="W92"/>
      <c r="X92"/>
      <c r="Y92"/>
    </row>
    <row r="93" spans="17:25" x14ac:dyDescent="0.35">
      <c r="Q93">
        <v>23</v>
      </c>
      <c r="R93">
        <v>11.634999999999959</v>
      </c>
      <c r="S93">
        <v>-3.0683333333332996</v>
      </c>
      <c r="T93"/>
      <c r="U93"/>
      <c r="V93"/>
      <c r="W93"/>
      <c r="X93"/>
      <c r="Y93"/>
    </row>
    <row r="94" spans="17:25" x14ac:dyDescent="0.35">
      <c r="Q94">
        <v>24</v>
      </c>
      <c r="R94">
        <v>6.5033333333333294</v>
      </c>
      <c r="S94">
        <v>-1.1666666666669379E-2</v>
      </c>
      <c r="T94"/>
      <c r="U94"/>
      <c r="V94"/>
      <c r="W94"/>
      <c r="X94"/>
      <c r="Y94"/>
    </row>
    <row r="95" spans="17:25" x14ac:dyDescent="0.35">
      <c r="Q95">
        <v>25</v>
      </c>
      <c r="R95">
        <v>11.634999999999959</v>
      </c>
      <c r="S95">
        <v>-1.9016666666666282</v>
      </c>
      <c r="T95"/>
      <c r="U95"/>
      <c r="V95"/>
      <c r="W95"/>
      <c r="X95"/>
      <c r="Y95"/>
    </row>
    <row r="96" spans="17:25" x14ac:dyDescent="0.35">
      <c r="Q96">
        <v>26</v>
      </c>
      <c r="R96">
        <v>6.5033333333333294</v>
      </c>
      <c r="S96">
        <v>-2.6033333333333295</v>
      </c>
      <c r="T96"/>
      <c r="U96"/>
      <c r="V96"/>
      <c r="W96"/>
      <c r="X96"/>
      <c r="Y96"/>
    </row>
    <row r="97" spans="17:25" x14ac:dyDescent="0.35">
      <c r="Q97">
        <v>27</v>
      </c>
      <c r="R97">
        <v>11.634999999999959</v>
      </c>
      <c r="S97">
        <v>-1.1016666666666595</v>
      </c>
      <c r="T97"/>
      <c r="U97"/>
      <c r="V97"/>
      <c r="W97"/>
      <c r="X97"/>
      <c r="Y97"/>
    </row>
    <row r="98" spans="17:25" x14ac:dyDescent="0.35">
      <c r="Q98">
        <v>28</v>
      </c>
      <c r="R98">
        <v>6.5033333333333294</v>
      </c>
      <c r="S98">
        <v>-2.169999999999999</v>
      </c>
      <c r="T98"/>
      <c r="U98"/>
      <c r="V98"/>
      <c r="W98"/>
      <c r="X98"/>
      <c r="Y98"/>
    </row>
    <row r="99" spans="17:25" x14ac:dyDescent="0.35">
      <c r="Q99">
        <v>29</v>
      </c>
      <c r="R99">
        <v>11.634999999999959</v>
      </c>
      <c r="S99">
        <v>-1.5683333333333582</v>
      </c>
      <c r="T99"/>
      <c r="U99"/>
      <c r="V99"/>
      <c r="W99"/>
      <c r="X99"/>
      <c r="Y99"/>
    </row>
    <row r="100" spans="17:25" x14ac:dyDescent="0.35">
      <c r="Q100">
        <v>30</v>
      </c>
      <c r="R100">
        <v>6.5033333333333294</v>
      </c>
      <c r="S100">
        <v>-2.6116666666666695</v>
      </c>
      <c r="T100"/>
      <c r="U100"/>
      <c r="V100"/>
      <c r="W100"/>
      <c r="X100"/>
      <c r="Y100"/>
    </row>
    <row r="101" spans="17:25" x14ac:dyDescent="0.35">
      <c r="Q101">
        <v>31</v>
      </c>
      <c r="R101">
        <v>11.634999999999959</v>
      </c>
      <c r="S101">
        <v>-1.3183333333333582</v>
      </c>
      <c r="T101"/>
      <c r="U101"/>
      <c r="V101"/>
      <c r="W101"/>
      <c r="X101"/>
      <c r="Y101"/>
    </row>
    <row r="102" spans="17:25" x14ac:dyDescent="0.35">
      <c r="Q102">
        <v>32</v>
      </c>
      <c r="R102">
        <v>6.5033333333333294</v>
      </c>
      <c r="S102">
        <v>-3.2116666666666696</v>
      </c>
      <c r="T102"/>
      <c r="U102"/>
      <c r="V102"/>
      <c r="W102"/>
      <c r="X102"/>
      <c r="Y102"/>
    </row>
    <row r="103" spans="17:25" x14ac:dyDescent="0.35">
      <c r="Q103">
        <v>33</v>
      </c>
      <c r="R103">
        <v>11.634999999999959</v>
      </c>
      <c r="S103">
        <v>-0.85166666666665947</v>
      </c>
      <c r="T103"/>
      <c r="U103"/>
      <c r="V103"/>
      <c r="W103"/>
      <c r="X103"/>
      <c r="Y103"/>
    </row>
    <row r="104" spans="17:25" x14ac:dyDescent="0.35">
      <c r="Q104">
        <v>34</v>
      </c>
      <c r="R104">
        <v>6.5033333333333294</v>
      </c>
      <c r="S104">
        <v>-2.2033333333333296</v>
      </c>
      <c r="T104"/>
      <c r="U104"/>
      <c r="V104"/>
      <c r="W104"/>
      <c r="X104"/>
      <c r="Y104"/>
    </row>
    <row r="105" spans="17:25" x14ac:dyDescent="0.35">
      <c r="Q105">
        <v>35</v>
      </c>
      <c r="R105">
        <v>11.634999999999959</v>
      </c>
      <c r="S105">
        <v>1.0566666666666418</v>
      </c>
      <c r="T105"/>
      <c r="U105"/>
      <c r="V105"/>
      <c r="W105"/>
      <c r="X105"/>
      <c r="Y105"/>
    </row>
    <row r="106" spans="17:25" x14ac:dyDescent="0.35">
      <c r="Q106">
        <v>36</v>
      </c>
      <c r="R106">
        <v>6.5033333333333294</v>
      </c>
      <c r="S106">
        <v>0.69666666666667076</v>
      </c>
      <c r="T106"/>
      <c r="U106"/>
      <c r="V106"/>
      <c r="W106"/>
      <c r="X106"/>
      <c r="Y106"/>
    </row>
    <row r="107" spans="17:25" x14ac:dyDescent="0.35">
      <c r="Q107">
        <v>37</v>
      </c>
      <c r="R107">
        <v>11.634999999999959</v>
      </c>
      <c r="S107">
        <v>-0.16833333333335965</v>
      </c>
      <c r="T107"/>
      <c r="U107"/>
      <c r="V107"/>
      <c r="W107"/>
      <c r="X107"/>
      <c r="Y107"/>
    </row>
    <row r="108" spans="17:25" x14ac:dyDescent="0.35">
      <c r="Q108">
        <v>38</v>
      </c>
      <c r="R108">
        <v>6.5033333333333294</v>
      </c>
      <c r="S108">
        <v>1.388333333333331</v>
      </c>
      <c r="T108"/>
      <c r="U108"/>
      <c r="V108"/>
      <c r="W108"/>
      <c r="X108"/>
      <c r="Y108"/>
    </row>
    <row r="109" spans="17:25" x14ac:dyDescent="0.35">
      <c r="Q109">
        <v>39</v>
      </c>
      <c r="R109">
        <v>11.634999999999959</v>
      </c>
      <c r="S109">
        <v>-1.1183333333333589</v>
      </c>
      <c r="T109"/>
      <c r="U109"/>
      <c r="V109"/>
      <c r="W109"/>
      <c r="X109"/>
      <c r="Y109"/>
    </row>
    <row r="110" spans="17:25" x14ac:dyDescent="0.35">
      <c r="Q110">
        <v>40</v>
      </c>
      <c r="R110">
        <v>6.5033333333333294</v>
      </c>
      <c r="S110">
        <v>-0.61999999999999922</v>
      </c>
      <c r="T110"/>
      <c r="U110"/>
      <c r="V110"/>
      <c r="W110"/>
      <c r="X110"/>
      <c r="Y110"/>
    </row>
    <row r="111" spans="17:25" x14ac:dyDescent="0.35">
      <c r="Q111">
        <v>41</v>
      </c>
      <c r="R111">
        <v>11.634999999999959</v>
      </c>
      <c r="S111">
        <v>-0.73499999999995858</v>
      </c>
      <c r="T111"/>
      <c r="U111"/>
      <c r="V111"/>
      <c r="W111"/>
      <c r="X111"/>
      <c r="Y111"/>
    </row>
    <row r="112" spans="17:25" x14ac:dyDescent="0.35">
      <c r="Q112">
        <v>42</v>
      </c>
      <c r="R112">
        <v>6.5033333333333294</v>
      </c>
      <c r="S112">
        <v>-0.40333333333332977</v>
      </c>
      <c r="T112"/>
      <c r="U112"/>
      <c r="V112"/>
      <c r="W112"/>
      <c r="X112"/>
      <c r="Y112"/>
    </row>
    <row r="113" spans="17:25" x14ac:dyDescent="0.35">
      <c r="Q113">
        <v>43</v>
      </c>
      <c r="R113">
        <v>11.634999999999959</v>
      </c>
      <c r="S113">
        <v>-0.5266666666666584</v>
      </c>
      <c r="T113"/>
      <c r="U113"/>
      <c r="V113"/>
      <c r="W113"/>
      <c r="X113"/>
      <c r="Y113"/>
    </row>
    <row r="114" spans="17:25" x14ac:dyDescent="0.35">
      <c r="Q114">
        <v>44</v>
      </c>
      <c r="R114">
        <v>6.5033333333333294</v>
      </c>
      <c r="S114">
        <v>-0.52833333333332977</v>
      </c>
      <c r="T114"/>
      <c r="U114"/>
      <c r="V114"/>
      <c r="W114"/>
      <c r="X114"/>
      <c r="Y114"/>
    </row>
    <row r="115" spans="17:25" x14ac:dyDescent="0.35">
      <c r="Q115">
        <v>45</v>
      </c>
      <c r="R115">
        <v>11.634999999999959</v>
      </c>
      <c r="S115">
        <v>-0.17666666666665876</v>
      </c>
      <c r="T115"/>
      <c r="U115"/>
      <c r="V115"/>
      <c r="W115"/>
      <c r="X115"/>
      <c r="Y115"/>
    </row>
    <row r="116" spans="17:25" x14ac:dyDescent="0.35">
      <c r="Q116">
        <v>46</v>
      </c>
      <c r="R116">
        <v>6.5033333333333294</v>
      </c>
      <c r="S116">
        <v>0.90500000000000025</v>
      </c>
      <c r="T116"/>
      <c r="U116"/>
      <c r="V116"/>
      <c r="W116"/>
      <c r="X116"/>
      <c r="Y116"/>
    </row>
    <row r="117" spans="17:25" x14ac:dyDescent="0.35">
      <c r="Q117">
        <v>47</v>
      </c>
      <c r="R117">
        <v>11.634999999999959</v>
      </c>
      <c r="S117">
        <v>-0.93499999999995964</v>
      </c>
      <c r="T117"/>
      <c r="U117"/>
      <c r="V117"/>
      <c r="W117"/>
      <c r="X117"/>
      <c r="Y117"/>
    </row>
    <row r="118" spans="17:25" x14ac:dyDescent="0.35">
      <c r="Q118">
        <v>48</v>
      </c>
      <c r="R118">
        <v>6.5033333333333294</v>
      </c>
      <c r="S118">
        <v>0.57166666666667076</v>
      </c>
      <c r="T118"/>
      <c r="U118"/>
      <c r="V118"/>
      <c r="W118"/>
      <c r="X118"/>
      <c r="Y118"/>
    </row>
    <row r="119" spans="17:25" x14ac:dyDescent="0.35">
      <c r="Q119">
        <v>49</v>
      </c>
      <c r="R119">
        <v>11.634999999999959</v>
      </c>
      <c r="S119">
        <v>8.1666666666640353E-2</v>
      </c>
      <c r="T119"/>
      <c r="U119"/>
      <c r="V119"/>
      <c r="W119"/>
      <c r="X119"/>
      <c r="Y119"/>
    </row>
    <row r="120" spans="17:25" x14ac:dyDescent="0.35">
      <c r="Q120">
        <v>50</v>
      </c>
      <c r="R120">
        <v>6.5033333333333294</v>
      </c>
      <c r="S120">
        <v>-1.2199999999999998</v>
      </c>
      <c r="T120"/>
      <c r="U120"/>
      <c r="V120"/>
      <c r="W120"/>
      <c r="X120"/>
      <c r="Y120"/>
    </row>
    <row r="121" spans="17:25" x14ac:dyDescent="0.35">
      <c r="Q121">
        <v>51</v>
      </c>
      <c r="R121">
        <v>11.634999999999959</v>
      </c>
      <c r="S121">
        <v>1.3316666666666404</v>
      </c>
      <c r="T121"/>
      <c r="U121"/>
      <c r="V121"/>
      <c r="W121"/>
      <c r="X121"/>
      <c r="Y121"/>
    </row>
    <row r="122" spans="17:25" x14ac:dyDescent="0.35">
      <c r="Q122">
        <v>52</v>
      </c>
      <c r="R122">
        <v>6.5033333333333294</v>
      </c>
      <c r="S122">
        <v>-0.52833333333332977</v>
      </c>
      <c r="T122"/>
      <c r="U122"/>
      <c r="V122"/>
      <c r="W122"/>
      <c r="X122"/>
      <c r="Y122"/>
    </row>
    <row r="123" spans="17:25" x14ac:dyDescent="0.35">
      <c r="Q123">
        <v>53</v>
      </c>
      <c r="R123">
        <v>11.634999999999959</v>
      </c>
      <c r="S123">
        <v>1.6733333333333409</v>
      </c>
      <c r="T123"/>
      <c r="U123"/>
      <c r="V123"/>
      <c r="W123"/>
      <c r="X123"/>
      <c r="Y123"/>
    </row>
    <row r="124" spans="17:25" x14ac:dyDescent="0.35">
      <c r="Q124">
        <v>54</v>
      </c>
      <c r="R124">
        <v>6.5033333333333294</v>
      </c>
      <c r="S124">
        <v>0.91333333333333044</v>
      </c>
      <c r="T124"/>
      <c r="U124"/>
      <c r="V124"/>
      <c r="W124"/>
      <c r="X124"/>
      <c r="Y124"/>
    </row>
    <row r="125" spans="17:25" x14ac:dyDescent="0.35">
      <c r="Q125">
        <v>55</v>
      </c>
      <c r="R125">
        <v>11.634999999999959</v>
      </c>
      <c r="S125">
        <v>1.8316666666666404</v>
      </c>
      <c r="T125"/>
      <c r="U125"/>
      <c r="V125"/>
      <c r="W125"/>
      <c r="X125"/>
      <c r="Y125"/>
    </row>
    <row r="126" spans="17:25" x14ac:dyDescent="0.35">
      <c r="Q126">
        <v>56</v>
      </c>
      <c r="R126">
        <v>6.5033333333333294</v>
      </c>
      <c r="S126">
        <v>2.3716666666666706</v>
      </c>
      <c r="T126"/>
      <c r="U126"/>
      <c r="V126"/>
      <c r="W126"/>
      <c r="X126"/>
      <c r="Y126"/>
    </row>
    <row r="127" spans="17:25" x14ac:dyDescent="0.35">
      <c r="Q127">
        <v>57</v>
      </c>
      <c r="R127">
        <v>11.634999999999959</v>
      </c>
      <c r="S127">
        <v>-0.99333333333335894</v>
      </c>
      <c r="T127"/>
      <c r="U127"/>
      <c r="V127"/>
      <c r="W127"/>
      <c r="X127"/>
      <c r="Y127"/>
    </row>
    <row r="128" spans="17:25" x14ac:dyDescent="0.35">
      <c r="Q128">
        <v>58</v>
      </c>
      <c r="R128">
        <v>6.5033333333333294</v>
      </c>
      <c r="S128">
        <v>2.63</v>
      </c>
      <c r="T128"/>
      <c r="U128"/>
      <c r="V128"/>
      <c r="W128"/>
      <c r="X128"/>
      <c r="Y128"/>
    </row>
    <row r="129" spans="17:26" x14ac:dyDescent="0.35">
      <c r="Q129">
        <v>59</v>
      </c>
      <c r="R129">
        <v>11.634999999999959</v>
      </c>
      <c r="S129">
        <v>1.5316666666666414</v>
      </c>
      <c r="T129"/>
      <c r="U129"/>
      <c r="V129"/>
      <c r="W129"/>
      <c r="X129"/>
      <c r="Y129"/>
    </row>
    <row r="130" spans="17:26" ht="16" thickBot="1" x14ac:dyDescent="0.4">
      <c r="Q130" s="22">
        <v>60</v>
      </c>
      <c r="R130" s="22">
        <v>6.5033333333333294</v>
      </c>
      <c r="S130" s="22">
        <v>1.4466666666666708</v>
      </c>
      <c r="T130"/>
      <c r="U130"/>
      <c r="V130"/>
      <c r="W130"/>
      <c r="X130"/>
      <c r="Y130"/>
    </row>
    <row r="133" spans="17:26" ht="16" thickBot="1" x14ac:dyDescent="0.4"/>
    <row r="134" spans="17:26" ht="58" x14ac:dyDescent="0.35">
      <c r="Q134" s="19" t="s">
        <v>100</v>
      </c>
      <c r="R134" s="24" t="s">
        <v>25</v>
      </c>
      <c r="S134" s="24" t="s">
        <v>39</v>
      </c>
      <c r="T134" s="24" t="s">
        <v>41</v>
      </c>
      <c r="U134" s="24" t="s">
        <v>26</v>
      </c>
      <c r="V134" s="24" t="s">
        <v>27</v>
      </c>
      <c r="W134" s="23" t="s">
        <v>28</v>
      </c>
      <c r="X134" s="23" t="s">
        <v>23</v>
      </c>
      <c r="Y134" s="24" t="s">
        <v>40</v>
      </c>
      <c r="Z134" s="23" t="s">
        <v>99</v>
      </c>
    </row>
    <row r="135" spans="17:26" ht="29" x14ac:dyDescent="0.35">
      <c r="Q135" s="20" t="s">
        <v>25</v>
      </c>
      <c r="R135">
        <v>1</v>
      </c>
      <c r="S135"/>
      <c r="T135"/>
      <c r="U135"/>
      <c r="V135"/>
      <c r="W135"/>
      <c r="X135"/>
      <c r="Y135"/>
      <c r="Z135"/>
    </row>
    <row r="136" spans="17:26" ht="43.5" x14ac:dyDescent="0.35">
      <c r="Q136" s="20" t="s">
        <v>39</v>
      </c>
      <c r="R136">
        <v>-0.83003670935085971</v>
      </c>
      <c r="S136">
        <v>1</v>
      </c>
      <c r="T136"/>
      <c r="U136"/>
      <c r="V136"/>
      <c r="W136"/>
      <c r="X136"/>
      <c r="Y136"/>
      <c r="Z136"/>
    </row>
    <row r="137" spans="17:26" ht="29" x14ac:dyDescent="0.35">
      <c r="Q137" s="20" t="s">
        <v>41</v>
      </c>
      <c r="R137">
        <v>0.12188722284938057</v>
      </c>
      <c r="S137">
        <v>-3.9698926945773254E-2</v>
      </c>
      <c r="T137">
        <v>1</v>
      </c>
      <c r="U137"/>
      <c r="V137"/>
      <c r="W137"/>
      <c r="X137"/>
      <c r="Y137"/>
      <c r="Z137"/>
    </row>
    <row r="138" spans="17:26" ht="29" x14ac:dyDescent="0.35">
      <c r="Q138" s="20" t="s">
        <v>26</v>
      </c>
      <c r="R138">
        <v>-0.64254624407619931</v>
      </c>
      <c r="S138">
        <v>0.68539037130665903</v>
      </c>
      <c r="T138">
        <v>-0.26652823068519238</v>
      </c>
      <c r="U138">
        <v>1</v>
      </c>
      <c r="V138"/>
      <c r="W138"/>
      <c r="X138"/>
      <c r="Y138"/>
      <c r="Z138"/>
    </row>
    <row r="139" spans="17:26" ht="29" x14ac:dyDescent="0.35">
      <c r="Q139" s="20" t="s">
        <v>27</v>
      </c>
      <c r="R139">
        <v>0.22809179110144112</v>
      </c>
      <c r="S139">
        <v>-7.6417978295787017E-2</v>
      </c>
      <c r="T139">
        <v>-0.37270953998492468</v>
      </c>
      <c r="U139">
        <v>0.51897841272684742</v>
      </c>
      <c r="V139">
        <v>1</v>
      </c>
      <c r="W139"/>
      <c r="X139"/>
      <c r="Y139"/>
      <c r="Z139"/>
    </row>
    <row r="140" spans="17:26" x14ac:dyDescent="0.35">
      <c r="Q140" t="s">
        <v>28</v>
      </c>
      <c r="R140">
        <v>0.88754766187004697</v>
      </c>
      <c r="S140">
        <v>-0.80123874406015494</v>
      </c>
      <c r="T140">
        <v>-7.3233355269384251E-2</v>
      </c>
      <c r="U140">
        <v>-0.5116282412638592</v>
      </c>
      <c r="V140">
        <v>0.45673998989948694</v>
      </c>
      <c r="W140">
        <v>1</v>
      </c>
      <c r="X140"/>
      <c r="Y140"/>
      <c r="Z140"/>
    </row>
    <row r="141" spans="17:26" x14ac:dyDescent="0.35">
      <c r="Q141" t="s">
        <v>23</v>
      </c>
      <c r="R141">
        <v>0.24526752432109708</v>
      </c>
      <c r="S141">
        <v>-8.9577561774951978E-2</v>
      </c>
      <c r="T141">
        <v>-0.42435803839565039</v>
      </c>
      <c r="U141">
        <v>0.25751478123758886</v>
      </c>
      <c r="V141">
        <v>0.66091833108235976</v>
      </c>
      <c r="W141">
        <v>0.39475124767747627</v>
      </c>
      <c r="X141">
        <v>1</v>
      </c>
      <c r="Y141"/>
      <c r="Z141"/>
    </row>
    <row r="142" spans="17:26" ht="43.5" x14ac:dyDescent="0.35">
      <c r="Q142" s="20" t="s">
        <v>40</v>
      </c>
      <c r="R142">
        <v>-0.1765177887637191</v>
      </c>
      <c r="S142">
        <v>0.30475612408830643</v>
      </c>
      <c r="T142">
        <v>-0.43932494096985192</v>
      </c>
      <c r="U142">
        <v>0.32591695476217791</v>
      </c>
      <c r="V142">
        <v>0.25331179908013363</v>
      </c>
      <c r="W142">
        <v>-0.15758380359668017</v>
      </c>
      <c r="X142">
        <v>9.6700571916590303E-2</v>
      </c>
      <c r="Y142">
        <v>1</v>
      </c>
      <c r="Z142"/>
    </row>
    <row r="143" spans="17:26" ht="44" thickBot="1" x14ac:dyDescent="0.4">
      <c r="Q143" s="20" t="s">
        <v>102</v>
      </c>
      <c r="R143" s="22">
        <v>0.55770876013381432</v>
      </c>
      <c r="S143" s="22">
        <v>1.7172769988916736E-17</v>
      </c>
      <c r="T143" s="22">
        <v>0.15946612734075022</v>
      </c>
      <c r="U143" s="22">
        <v>-0.13205292963012724</v>
      </c>
      <c r="V143" s="22">
        <v>0.29524740443749214</v>
      </c>
      <c r="W143" s="37">
        <v>0.39893598101732658</v>
      </c>
      <c r="X143" s="22">
        <v>0.30645898348940026</v>
      </c>
      <c r="Y143" s="22">
        <v>0.13706254427619197</v>
      </c>
      <c r="Z143" s="22">
        <v>1</v>
      </c>
    </row>
    <row r="146" spans="17:25" x14ac:dyDescent="0.35">
      <c r="Q146" s="39" t="s">
        <v>108</v>
      </c>
    </row>
    <row r="147" spans="17:25" x14ac:dyDescent="0.35">
      <c r="Q147" t="s">
        <v>72</v>
      </c>
      <c r="R147"/>
      <c r="S147"/>
      <c r="T147"/>
      <c r="U147"/>
      <c r="V147"/>
      <c r="W147"/>
      <c r="X147"/>
      <c r="Y147"/>
    </row>
    <row r="148" spans="17:25" ht="16" thickBot="1" x14ac:dyDescent="0.4">
      <c r="Q148"/>
      <c r="R148"/>
      <c r="S148"/>
      <c r="T148"/>
      <c r="U148"/>
      <c r="V148"/>
      <c r="W148"/>
      <c r="X148"/>
      <c r="Y148"/>
    </row>
    <row r="149" spans="17:25" x14ac:dyDescent="0.35">
      <c r="Q149" s="36" t="s">
        <v>73</v>
      </c>
      <c r="R149" s="36"/>
      <c r="S149"/>
      <c r="T149"/>
      <c r="U149"/>
      <c r="V149"/>
      <c r="W149"/>
      <c r="X149"/>
      <c r="Y149"/>
    </row>
    <row r="150" spans="17:25" x14ac:dyDescent="0.35">
      <c r="Q150" t="s">
        <v>74</v>
      </c>
      <c r="R150">
        <v>0.90952068368852301</v>
      </c>
      <c r="S150"/>
      <c r="T150"/>
      <c r="U150"/>
      <c r="V150"/>
      <c r="W150"/>
      <c r="X150"/>
      <c r="Y150"/>
    </row>
    <row r="151" spans="17:25" x14ac:dyDescent="0.35">
      <c r="Q151" t="s">
        <v>75</v>
      </c>
      <c r="R151">
        <v>0.8272278740572383</v>
      </c>
      <c r="S151"/>
      <c r="T151"/>
      <c r="U151"/>
      <c r="V151"/>
      <c r="W151"/>
      <c r="X151"/>
      <c r="Y151"/>
    </row>
    <row r="152" spans="17:25" x14ac:dyDescent="0.35">
      <c r="Q152" t="s">
        <v>76</v>
      </c>
      <c r="R152">
        <v>0.82116569419959751</v>
      </c>
      <c r="S152"/>
      <c r="T152"/>
      <c r="U152"/>
      <c r="V152"/>
      <c r="W152"/>
      <c r="X152"/>
      <c r="Y152"/>
    </row>
    <row r="153" spans="17:25" x14ac:dyDescent="0.35">
      <c r="Q153" t="s">
        <v>77</v>
      </c>
      <c r="R153">
        <v>1.3182754939320611</v>
      </c>
      <c r="S153"/>
      <c r="T153"/>
      <c r="U153"/>
      <c r="V153"/>
      <c r="W153"/>
      <c r="X153"/>
      <c r="Y153"/>
    </row>
    <row r="154" spans="17:25" ht="16" thickBot="1" x14ac:dyDescent="0.4">
      <c r="Q154" s="22" t="s">
        <v>78</v>
      </c>
      <c r="R154" s="22">
        <v>60</v>
      </c>
      <c r="S154"/>
      <c r="T154"/>
      <c r="U154"/>
      <c r="V154"/>
      <c r="W154"/>
      <c r="X154"/>
      <c r="Y154"/>
    </row>
    <row r="155" spans="17:25" x14ac:dyDescent="0.35">
      <c r="Q155"/>
      <c r="R155"/>
      <c r="S155"/>
      <c r="T155"/>
      <c r="U155"/>
      <c r="V155"/>
      <c r="W155"/>
      <c r="X155"/>
      <c r="Y155"/>
    </row>
    <row r="156" spans="17:25" ht="16" thickBot="1" x14ac:dyDescent="0.4">
      <c r="Q156" t="s">
        <v>79</v>
      </c>
      <c r="R156"/>
      <c r="S156"/>
      <c r="T156"/>
      <c r="U156"/>
      <c r="V156"/>
      <c r="W156"/>
      <c r="X156"/>
      <c r="Y156"/>
    </row>
    <row r="157" spans="17:25" x14ac:dyDescent="0.35">
      <c r="Q157" s="23"/>
      <c r="R157" s="23" t="s">
        <v>84</v>
      </c>
      <c r="S157" s="23" t="s">
        <v>85</v>
      </c>
      <c r="T157" s="23" t="s">
        <v>86</v>
      </c>
      <c r="U157" s="23" t="s">
        <v>87</v>
      </c>
      <c r="V157" s="23" t="s">
        <v>88</v>
      </c>
      <c r="W157"/>
      <c r="X157"/>
      <c r="Y157"/>
    </row>
    <row r="158" spans="17:25" x14ac:dyDescent="0.35">
      <c r="Q158" t="s">
        <v>80</v>
      </c>
      <c r="R158">
        <v>2</v>
      </c>
      <c r="S158">
        <v>474.2842424929234</v>
      </c>
      <c r="T158">
        <v>237.1421212464617</v>
      </c>
      <c r="U158">
        <v>136.4571644991037</v>
      </c>
      <c r="V158">
        <v>1.8535307743563738E-22</v>
      </c>
      <c r="W158"/>
      <c r="X158"/>
      <c r="Y158"/>
    </row>
    <row r="159" spans="17:25" x14ac:dyDescent="0.35">
      <c r="Q159" t="s">
        <v>81</v>
      </c>
      <c r="R159">
        <v>57</v>
      </c>
      <c r="S159">
        <v>99.057465840403736</v>
      </c>
      <c r="T159">
        <v>1.7378502779018199</v>
      </c>
      <c r="U159"/>
      <c r="V159"/>
      <c r="W159"/>
      <c r="X159"/>
      <c r="Y159"/>
    </row>
    <row r="160" spans="17:25" ht="16" thickBot="1" x14ac:dyDescent="0.4">
      <c r="Q160" s="22" t="s">
        <v>82</v>
      </c>
      <c r="R160" s="22">
        <v>59</v>
      </c>
      <c r="S160" s="22">
        <v>573.34170833332712</v>
      </c>
      <c r="T160" s="22"/>
      <c r="U160" s="22"/>
      <c r="V160" s="22"/>
      <c r="W160"/>
      <c r="X160"/>
      <c r="Y160"/>
    </row>
    <row r="161" spans="17:25" ht="16" thickBot="1" x14ac:dyDescent="0.4">
      <c r="Q161"/>
      <c r="R161"/>
      <c r="S161"/>
      <c r="T161"/>
      <c r="U161"/>
      <c r="V161"/>
      <c r="W161"/>
      <c r="X161"/>
      <c r="Y161"/>
    </row>
    <row r="162" spans="17:25" x14ac:dyDescent="0.35">
      <c r="Q162" s="23"/>
      <c r="R162" s="23" t="s">
        <v>89</v>
      </c>
      <c r="S162" s="23" t="s">
        <v>77</v>
      </c>
      <c r="T162" s="23" t="s">
        <v>90</v>
      </c>
      <c r="U162" s="23" t="s">
        <v>91</v>
      </c>
      <c r="V162" s="23" t="s">
        <v>92</v>
      </c>
      <c r="W162" s="23" t="s">
        <v>93</v>
      </c>
      <c r="X162" s="23" t="s">
        <v>94</v>
      </c>
      <c r="Y162" s="23" t="s">
        <v>95</v>
      </c>
    </row>
    <row r="163" spans="17:25" x14ac:dyDescent="0.35">
      <c r="Q163" t="s">
        <v>83</v>
      </c>
      <c r="R163">
        <v>6.3334102820468239</v>
      </c>
      <c r="S163">
        <v>0.82102815305594257</v>
      </c>
      <c r="T163">
        <v>7.7139989152299906</v>
      </c>
      <c r="U163">
        <v>2.0546034190871019E-10</v>
      </c>
      <c r="V163">
        <v>4.6893297644468088</v>
      </c>
      <c r="W163">
        <v>7.9774907996468389</v>
      </c>
      <c r="X163">
        <v>4.6893297644468088</v>
      </c>
      <c r="Y163">
        <v>7.9774907996468389</v>
      </c>
    </row>
    <row r="164" spans="17:25" ht="43.5" x14ac:dyDescent="0.35">
      <c r="Q164" s="20" t="s">
        <v>39</v>
      </c>
      <c r="R164">
        <v>-2.0532263214147397</v>
      </c>
      <c r="S164">
        <v>0.56886477603127183</v>
      </c>
      <c r="T164">
        <v>-3.6093398781679338</v>
      </c>
      <c r="U164">
        <v>6.4831610381116368E-4</v>
      </c>
      <c r="V164">
        <v>-3.1923583864246758</v>
      </c>
      <c r="W164">
        <v>-0.91409425640480335</v>
      </c>
      <c r="X164">
        <v>-3.1923583864246758</v>
      </c>
      <c r="Y164">
        <v>-0.91409425640480335</v>
      </c>
    </row>
    <row r="165" spans="17:25" ht="16" thickBot="1" x14ac:dyDescent="0.4">
      <c r="Q165" s="22" t="s">
        <v>28</v>
      </c>
      <c r="R165" s="22">
        <v>0.57520035516203016</v>
      </c>
      <c r="S165" s="22">
        <v>8.5164654345486729E-2</v>
      </c>
      <c r="T165" s="37">
        <v>6.7539798004535987</v>
      </c>
      <c r="U165" s="40">
        <v>8.1686500426803238E-9</v>
      </c>
      <c r="V165" s="22">
        <v>0.4046610764827353</v>
      </c>
      <c r="W165" s="22">
        <v>0.74573963384132502</v>
      </c>
      <c r="X165" s="22">
        <v>0.4046610764827353</v>
      </c>
      <c r="Y165" s="22">
        <v>0.74573963384132502</v>
      </c>
    </row>
    <row r="166" spans="17:25" x14ac:dyDescent="0.35">
      <c r="Q166"/>
      <c r="R166"/>
      <c r="S166"/>
      <c r="T166"/>
      <c r="U166"/>
      <c r="V166"/>
      <c r="W166"/>
      <c r="X166"/>
      <c r="Y166"/>
    </row>
    <row r="167" spans="17:25" x14ac:dyDescent="0.35">
      <c r="Q167" t="s">
        <v>114</v>
      </c>
      <c r="R167"/>
      <c r="S167"/>
      <c r="T167"/>
      <c r="U167"/>
      <c r="V167"/>
      <c r="W167"/>
      <c r="X167"/>
      <c r="Y167"/>
    </row>
    <row r="168" spans="17:25" x14ac:dyDescent="0.35">
      <c r="Q168"/>
      <c r="R168"/>
      <c r="S168"/>
      <c r="T168"/>
      <c r="U168"/>
      <c r="V168"/>
      <c r="W168"/>
      <c r="X168"/>
      <c r="Y168"/>
    </row>
    <row r="169" spans="17:25" x14ac:dyDescent="0.35">
      <c r="Q169" t="s">
        <v>96</v>
      </c>
      <c r="R169"/>
      <c r="S169"/>
      <c r="T169"/>
      <c r="U169"/>
      <c r="V169"/>
      <c r="W169"/>
      <c r="X169"/>
      <c r="Y169"/>
    </row>
    <row r="170" spans="17:25" ht="16" thickBot="1" x14ac:dyDescent="0.4">
      <c r="Q170"/>
      <c r="R170"/>
      <c r="S170"/>
      <c r="T170"/>
      <c r="U170"/>
      <c r="V170"/>
      <c r="W170"/>
      <c r="X170"/>
      <c r="Y170"/>
    </row>
    <row r="171" spans="17:25" ht="43.5" x14ac:dyDescent="0.35">
      <c r="Q171" s="23" t="s">
        <v>97</v>
      </c>
      <c r="R171" s="24" t="s">
        <v>98</v>
      </c>
      <c r="S171" s="23" t="s">
        <v>99</v>
      </c>
      <c r="T171"/>
      <c r="U171"/>
      <c r="V171"/>
      <c r="W171"/>
      <c r="X171"/>
      <c r="Y171"/>
    </row>
    <row r="172" spans="17:25" x14ac:dyDescent="0.35">
      <c r="Q172">
        <v>1</v>
      </c>
      <c r="R172">
        <v>11.951200417462648</v>
      </c>
      <c r="S172">
        <v>-9.2867084129347077E-2</v>
      </c>
      <c r="T172"/>
      <c r="U172"/>
      <c r="V172"/>
      <c r="W172"/>
      <c r="X172"/>
      <c r="Y172"/>
    </row>
    <row r="173" spans="17:25" x14ac:dyDescent="0.35">
      <c r="Q173">
        <v>2</v>
      </c>
      <c r="R173">
        <v>5.7373581937092251</v>
      </c>
      <c r="S173">
        <v>-1.1873581937092252</v>
      </c>
      <c r="T173"/>
      <c r="U173"/>
      <c r="V173"/>
      <c r="W173"/>
      <c r="X173"/>
      <c r="Y173"/>
    </row>
    <row r="174" spans="17:25" x14ac:dyDescent="0.35">
      <c r="Q174">
        <v>3</v>
      </c>
      <c r="R174">
        <v>11.562940177728278</v>
      </c>
      <c r="S174">
        <v>-5.4606844394976761E-2</v>
      </c>
      <c r="T174"/>
      <c r="U174"/>
      <c r="V174"/>
      <c r="W174"/>
      <c r="X174"/>
      <c r="Y174"/>
    </row>
    <row r="175" spans="17:25" x14ac:dyDescent="0.35">
      <c r="Q175">
        <v>4</v>
      </c>
      <c r="R175">
        <v>5.4833113701793268</v>
      </c>
      <c r="S175">
        <v>-1.0833113701793371</v>
      </c>
      <c r="T175"/>
      <c r="U175"/>
      <c r="V175"/>
      <c r="W175"/>
      <c r="X175"/>
      <c r="Y175"/>
    </row>
    <row r="176" spans="17:25" x14ac:dyDescent="0.35">
      <c r="Q176">
        <v>5</v>
      </c>
      <c r="R176">
        <v>11.270546663854248</v>
      </c>
      <c r="S176">
        <v>0.45445333614575212</v>
      </c>
      <c r="T176"/>
      <c r="U176"/>
      <c r="V176"/>
      <c r="W176"/>
      <c r="X176"/>
      <c r="Y176"/>
    </row>
    <row r="177" spans="17:25" x14ac:dyDescent="0.35">
      <c r="Q177">
        <v>6</v>
      </c>
      <c r="R177">
        <v>5.2963712547516675</v>
      </c>
      <c r="S177">
        <v>-1.3630379214183375</v>
      </c>
      <c r="T177"/>
      <c r="U177"/>
      <c r="V177"/>
      <c r="W177"/>
      <c r="X177"/>
      <c r="Y177"/>
    </row>
    <row r="178" spans="17:25" x14ac:dyDescent="0.35">
      <c r="Q178">
        <v>7</v>
      </c>
      <c r="R178">
        <v>11.328066699370449</v>
      </c>
      <c r="S178">
        <v>0.75526663396285088</v>
      </c>
      <c r="T178"/>
      <c r="U178"/>
      <c r="V178"/>
      <c r="W178"/>
      <c r="X178"/>
      <c r="Y178"/>
    </row>
    <row r="179" spans="17:25" x14ac:dyDescent="0.35">
      <c r="Q179">
        <v>8</v>
      </c>
      <c r="R179">
        <v>4.8505909795010975</v>
      </c>
      <c r="S179">
        <v>-1.2005909795010976</v>
      </c>
      <c r="T179"/>
      <c r="U179"/>
      <c r="V179"/>
      <c r="W179"/>
      <c r="X179"/>
      <c r="Y179"/>
    </row>
    <row r="180" spans="17:25" x14ac:dyDescent="0.35">
      <c r="Q180">
        <v>9</v>
      </c>
      <c r="R180">
        <v>11.788226983500074</v>
      </c>
      <c r="S180">
        <v>-0.19656031683347486</v>
      </c>
      <c r="T180"/>
      <c r="U180"/>
      <c r="V180"/>
      <c r="W180"/>
      <c r="X180"/>
      <c r="Y180"/>
    </row>
    <row r="181" spans="17:25" x14ac:dyDescent="0.35">
      <c r="Q181">
        <v>10</v>
      </c>
      <c r="R181">
        <v>4.7643109262267922</v>
      </c>
      <c r="S181">
        <v>1.369022407106538</v>
      </c>
      <c r="T181"/>
      <c r="U181"/>
      <c r="V181"/>
      <c r="W181"/>
      <c r="X181"/>
      <c r="Y181"/>
    </row>
    <row r="182" spans="17:25" x14ac:dyDescent="0.35">
      <c r="Q182">
        <v>11</v>
      </c>
      <c r="R182">
        <v>11.562940177728278</v>
      </c>
      <c r="S182">
        <v>0.95372648893832235</v>
      </c>
      <c r="T182"/>
      <c r="U182"/>
      <c r="V182"/>
      <c r="W182"/>
      <c r="X182"/>
      <c r="Y182"/>
    </row>
    <row r="183" spans="17:25" x14ac:dyDescent="0.35">
      <c r="Q183">
        <v>12</v>
      </c>
      <c r="R183">
        <v>6.2790051948201393</v>
      </c>
      <c r="S183">
        <v>1.4626614718465207</v>
      </c>
      <c r="T183"/>
      <c r="U183"/>
      <c r="V183"/>
      <c r="W183"/>
      <c r="X183"/>
      <c r="Y183"/>
    </row>
    <row r="184" spans="17:25" x14ac:dyDescent="0.35">
      <c r="Q184">
        <v>13</v>
      </c>
      <c r="R184">
        <v>12.176487223234428</v>
      </c>
      <c r="S184">
        <v>0.20684611009887277</v>
      </c>
      <c r="T184"/>
      <c r="U184"/>
      <c r="V184"/>
      <c r="W184"/>
      <c r="X184"/>
      <c r="Y184"/>
    </row>
    <row r="185" spans="17:25" x14ac:dyDescent="0.35">
      <c r="Q185">
        <v>14</v>
      </c>
      <c r="R185">
        <v>7.3287458429908439</v>
      </c>
      <c r="S185">
        <v>1.1962541570091565</v>
      </c>
      <c r="T185"/>
      <c r="U185"/>
      <c r="V185"/>
      <c r="W185"/>
      <c r="X185"/>
      <c r="Y185"/>
    </row>
    <row r="186" spans="17:25" x14ac:dyDescent="0.35">
      <c r="Q186">
        <v>15</v>
      </c>
      <c r="R186">
        <v>12.44012071935034</v>
      </c>
      <c r="S186">
        <v>2.3098792806496604</v>
      </c>
      <c r="T186"/>
      <c r="U186"/>
      <c r="V186"/>
      <c r="W186"/>
      <c r="X186"/>
      <c r="Y186"/>
    </row>
    <row r="187" spans="17:25" x14ac:dyDescent="0.35">
      <c r="Q187">
        <v>16</v>
      </c>
      <c r="R187">
        <v>7.7409727641902952</v>
      </c>
      <c r="S187">
        <v>1.5506939024763655</v>
      </c>
      <c r="T187"/>
      <c r="U187"/>
      <c r="V187"/>
      <c r="W187"/>
      <c r="X187"/>
      <c r="Y187"/>
    </row>
    <row r="188" spans="17:25" x14ac:dyDescent="0.35">
      <c r="Q188">
        <v>17</v>
      </c>
      <c r="R188">
        <v>13.863741598376365</v>
      </c>
      <c r="S188">
        <v>0.99459173495693598</v>
      </c>
      <c r="T188"/>
      <c r="U188"/>
      <c r="V188"/>
      <c r="W188"/>
      <c r="X188"/>
      <c r="Y188"/>
    </row>
    <row r="189" spans="17:25" x14ac:dyDescent="0.35">
      <c r="Q189">
        <v>18</v>
      </c>
      <c r="R189">
        <v>8.3976598363336148</v>
      </c>
      <c r="S189">
        <v>0.51067349699971487</v>
      </c>
      <c r="T189"/>
      <c r="U189"/>
      <c r="V189"/>
      <c r="W189"/>
      <c r="X189"/>
      <c r="Y189"/>
    </row>
    <row r="190" spans="17:25" x14ac:dyDescent="0.35">
      <c r="Q190">
        <v>19</v>
      </c>
      <c r="R190">
        <v>13.796634890274165</v>
      </c>
      <c r="S190">
        <v>-2.3383015569408645</v>
      </c>
      <c r="T190"/>
      <c r="U190"/>
      <c r="V190"/>
      <c r="W190"/>
      <c r="X190"/>
      <c r="Y190"/>
    </row>
    <row r="191" spans="17:25" x14ac:dyDescent="0.35">
      <c r="Q191">
        <v>20</v>
      </c>
      <c r="R191">
        <v>8.4551798718498183</v>
      </c>
      <c r="S191">
        <v>2.0198201281501813</v>
      </c>
      <c r="T191"/>
      <c r="U191"/>
      <c r="V191"/>
      <c r="W191"/>
      <c r="X191"/>
      <c r="Y191"/>
    </row>
    <row r="192" spans="17:25" x14ac:dyDescent="0.35">
      <c r="Q192">
        <v>21</v>
      </c>
      <c r="R192">
        <v>12.329873984610931</v>
      </c>
      <c r="S192">
        <v>-2.1215406512776305</v>
      </c>
      <c r="T192"/>
      <c r="U192"/>
      <c r="V192"/>
      <c r="W192"/>
      <c r="X192"/>
      <c r="Y192"/>
    </row>
    <row r="193" spans="17:25" x14ac:dyDescent="0.35">
      <c r="Q193">
        <v>22</v>
      </c>
      <c r="R193">
        <v>9.5528538829506893</v>
      </c>
      <c r="S193">
        <v>-0.43618721628402923</v>
      </c>
      <c r="T193"/>
      <c r="U193"/>
      <c r="V193"/>
      <c r="W193"/>
      <c r="X193"/>
      <c r="Y193"/>
    </row>
    <row r="194" spans="17:25" x14ac:dyDescent="0.35">
      <c r="Q194">
        <v>23</v>
      </c>
      <c r="R194">
        <v>11.538973496263196</v>
      </c>
      <c r="S194">
        <v>-2.9723068295965369</v>
      </c>
      <c r="T194"/>
      <c r="U194"/>
      <c r="V194"/>
      <c r="W194"/>
      <c r="X194"/>
      <c r="Y194"/>
    </row>
    <row r="195" spans="17:25" x14ac:dyDescent="0.35">
      <c r="Q195">
        <v>24</v>
      </c>
      <c r="R195">
        <v>8.7907134123610007</v>
      </c>
      <c r="S195">
        <v>-2.2990467456943406</v>
      </c>
      <c r="T195"/>
      <c r="U195"/>
      <c r="V195"/>
      <c r="W195"/>
      <c r="X195"/>
      <c r="Y195"/>
    </row>
    <row r="196" spans="17:25" x14ac:dyDescent="0.35">
      <c r="Q196">
        <v>25</v>
      </c>
      <c r="R196">
        <v>9.6456056605215128</v>
      </c>
      <c r="S196">
        <v>8.7727672811817925E-2</v>
      </c>
      <c r="T196"/>
      <c r="U196"/>
      <c r="V196"/>
      <c r="W196"/>
      <c r="X196"/>
      <c r="Y196"/>
    </row>
    <row r="197" spans="17:25" x14ac:dyDescent="0.35">
      <c r="Q197">
        <v>26</v>
      </c>
      <c r="R197">
        <v>6.6193320716243367</v>
      </c>
      <c r="S197">
        <v>-2.7193320716243368</v>
      </c>
      <c r="T197"/>
      <c r="U197"/>
      <c r="V197"/>
      <c r="W197"/>
      <c r="X197"/>
      <c r="Y197"/>
    </row>
    <row r="198" spans="17:25" x14ac:dyDescent="0.35">
      <c r="Q198">
        <v>27</v>
      </c>
      <c r="R198">
        <v>10.350226095595</v>
      </c>
      <c r="S198">
        <v>0.18310723773829984</v>
      </c>
      <c r="T198"/>
      <c r="U198"/>
      <c r="V198"/>
      <c r="W198"/>
      <c r="X198"/>
      <c r="Y198"/>
    </row>
    <row r="199" spans="17:25" x14ac:dyDescent="0.35">
      <c r="Q199">
        <v>28</v>
      </c>
      <c r="R199">
        <v>4.8553843157941143</v>
      </c>
      <c r="S199">
        <v>-0.52205098246078396</v>
      </c>
      <c r="T199"/>
      <c r="U199"/>
      <c r="V199"/>
      <c r="W199"/>
      <c r="X199"/>
      <c r="Y199"/>
    </row>
    <row r="200" spans="17:25" x14ac:dyDescent="0.35">
      <c r="Q200">
        <v>29</v>
      </c>
      <c r="R200">
        <v>10.537166211022658</v>
      </c>
      <c r="S200">
        <v>-0.47049954435605734</v>
      </c>
      <c r="T200"/>
      <c r="U200"/>
      <c r="V200"/>
      <c r="W200"/>
      <c r="X200"/>
      <c r="Y200"/>
    </row>
    <row r="201" spans="17:25" x14ac:dyDescent="0.35">
      <c r="Q201">
        <v>30</v>
      </c>
      <c r="R201">
        <v>5.0710844489798754</v>
      </c>
      <c r="S201">
        <v>-1.1794177823132155</v>
      </c>
      <c r="T201"/>
      <c r="U201"/>
      <c r="V201"/>
      <c r="W201"/>
      <c r="X201"/>
      <c r="Y201"/>
    </row>
    <row r="202" spans="17:25" x14ac:dyDescent="0.35">
      <c r="Q202">
        <v>31</v>
      </c>
      <c r="R202">
        <v>10.350226095595</v>
      </c>
      <c r="S202">
        <v>-3.3559428928398916E-2</v>
      </c>
      <c r="T202"/>
      <c r="U202"/>
      <c r="V202"/>
      <c r="W202"/>
      <c r="X202"/>
      <c r="Y202"/>
    </row>
    <row r="203" spans="17:25" x14ac:dyDescent="0.35">
      <c r="Q203">
        <v>32</v>
      </c>
      <c r="R203">
        <v>4.7307575721756745</v>
      </c>
      <c r="S203">
        <v>-1.4390909055090146</v>
      </c>
      <c r="T203"/>
      <c r="U203"/>
      <c r="V203"/>
      <c r="W203"/>
      <c r="X203"/>
      <c r="Y203"/>
    </row>
    <row r="204" spans="17:25" x14ac:dyDescent="0.35">
      <c r="Q204">
        <v>33</v>
      </c>
      <c r="R204">
        <v>10.398159458525168</v>
      </c>
      <c r="S204">
        <v>0.3851738748081317</v>
      </c>
      <c r="T204"/>
      <c r="U204"/>
      <c r="V204"/>
      <c r="W204"/>
      <c r="X204"/>
      <c r="Y204"/>
    </row>
    <row r="205" spans="17:25" x14ac:dyDescent="0.35">
      <c r="Q205">
        <v>34</v>
      </c>
      <c r="R205">
        <v>4.3808440227854391</v>
      </c>
      <c r="S205">
        <v>-8.0844022785439229E-2</v>
      </c>
      <c r="T205"/>
      <c r="U205"/>
      <c r="V205"/>
      <c r="W205"/>
      <c r="X205"/>
      <c r="Y205"/>
    </row>
    <row r="206" spans="17:25" x14ac:dyDescent="0.35">
      <c r="Q206">
        <v>35</v>
      </c>
      <c r="R206">
        <v>10.772039689380486</v>
      </c>
      <c r="S206">
        <v>1.9196269772861143</v>
      </c>
      <c r="T206"/>
      <c r="U206"/>
      <c r="V206"/>
      <c r="W206"/>
      <c r="X206"/>
      <c r="Y206"/>
    </row>
    <row r="207" spans="17:25" x14ac:dyDescent="0.35">
      <c r="Q207">
        <v>36</v>
      </c>
      <c r="R207">
        <v>4.9943910682916011</v>
      </c>
      <c r="S207">
        <v>2.2056089317083991</v>
      </c>
      <c r="T207"/>
      <c r="U207"/>
      <c r="V207"/>
      <c r="W207"/>
      <c r="X207"/>
      <c r="Y207"/>
    </row>
    <row r="208" spans="17:25" x14ac:dyDescent="0.35">
      <c r="Q208">
        <v>37</v>
      </c>
      <c r="R208">
        <v>12.07582716108109</v>
      </c>
      <c r="S208">
        <v>-0.60916049441449083</v>
      </c>
      <c r="T208"/>
      <c r="U208"/>
      <c r="V208"/>
      <c r="W208"/>
      <c r="X208"/>
      <c r="Y208"/>
    </row>
    <row r="209" spans="17:25" x14ac:dyDescent="0.35">
      <c r="Q209">
        <v>38</v>
      </c>
      <c r="R209">
        <v>6.9117255854983721</v>
      </c>
      <c r="S209">
        <v>0.97994108116828826</v>
      </c>
      <c r="T209"/>
      <c r="U209"/>
      <c r="V209"/>
      <c r="W209"/>
      <c r="X209"/>
      <c r="Y209"/>
    </row>
    <row r="210" spans="17:25" x14ac:dyDescent="0.35">
      <c r="Q210">
        <v>39</v>
      </c>
      <c r="R210">
        <v>11.630046885830517</v>
      </c>
      <c r="S210">
        <v>-1.1133802191639166</v>
      </c>
      <c r="T210"/>
      <c r="U210"/>
      <c r="V210"/>
      <c r="W210"/>
      <c r="X210"/>
      <c r="Y210"/>
    </row>
    <row r="211" spans="17:25" x14ac:dyDescent="0.35">
      <c r="Q211">
        <v>40</v>
      </c>
      <c r="R211">
        <v>7.0890790283399969</v>
      </c>
      <c r="S211">
        <v>-1.2057456950066667</v>
      </c>
      <c r="T211"/>
      <c r="U211"/>
      <c r="V211"/>
      <c r="W211"/>
      <c r="X211"/>
      <c r="Y211"/>
    </row>
    <row r="212" spans="17:25" x14ac:dyDescent="0.35">
      <c r="Q212">
        <v>41</v>
      </c>
      <c r="R212">
        <v>11.035673185496414</v>
      </c>
      <c r="S212">
        <v>-0.1356731854964135</v>
      </c>
      <c r="T212"/>
      <c r="U212"/>
      <c r="V212"/>
      <c r="W212"/>
      <c r="X212"/>
      <c r="Y212"/>
    </row>
    <row r="213" spans="17:25" x14ac:dyDescent="0.35">
      <c r="Q213">
        <v>42</v>
      </c>
      <c r="R213">
        <v>6.2454518407690163</v>
      </c>
      <c r="S213">
        <v>-0.14545184076901663</v>
      </c>
      <c r="T213"/>
      <c r="U213"/>
      <c r="V213"/>
      <c r="W213"/>
      <c r="X213"/>
      <c r="Y213"/>
    </row>
    <row r="214" spans="17:25" x14ac:dyDescent="0.35">
      <c r="Q214">
        <v>43</v>
      </c>
      <c r="R214">
        <v>11.443106770402856</v>
      </c>
      <c r="S214">
        <v>-0.33477343706955587</v>
      </c>
      <c r="T214"/>
      <c r="U214"/>
      <c r="V214"/>
      <c r="W214"/>
      <c r="X214"/>
      <c r="Y214"/>
    </row>
    <row r="215" spans="17:25" x14ac:dyDescent="0.35">
      <c r="Q215">
        <v>44</v>
      </c>
      <c r="R215">
        <v>6.2885918674061685</v>
      </c>
      <c r="S215">
        <v>-0.31359186740616884</v>
      </c>
      <c r="T215"/>
      <c r="U215"/>
      <c r="V215"/>
      <c r="W215"/>
      <c r="X215"/>
      <c r="Y215"/>
    </row>
    <row r="216" spans="17:25" x14ac:dyDescent="0.35">
      <c r="Q216">
        <v>45</v>
      </c>
      <c r="R216">
        <v>11.399966743765704</v>
      </c>
      <c r="S216">
        <v>5.8366589567595994E-2</v>
      </c>
      <c r="T216"/>
      <c r="U216"/>
      <c r="V216"/>
      <c r="W216"/>
      <c r="X216"/>
      <c r="Y216"/>
    </row>
    <row r="217" spans="17:25" x14ac:dyDescent="0.35">
      <c r="Q217">
        <v>46</v>
      </c>
      <c r="R217">
        <v>6.1639651237877331</v>
      </c>
      <c r="S217">
        <v>1.2443682095455966</v>
      </c>
      <c r="T217"/>
      <c r="U217"/>
      <c r="V217"/>
      <c r="W217"/>
      <c r="X217"/>
      <c r="Y217"/>
    </row>
    <row r="218" spans="17:25" x14ac:dyDescent="0.35">
      <c r="Q218">
        <v>47</v>
      </c>
      <c r="R218">
        <v>11.58211352290035</v>
      </c>
      <c r="S218">
        <v>-0.88211352290035094</v>
      </c>
      <c r="T218"/>
      <c r="U218"/>
      <c r="V218"/>
      <c r="W218"/>
      <c r="X218"/>
      <c r="Y218"/>
    </row>
    <row r="219" spans="17:25" x14ac:dyDescent="0.35">
      <c r="Q219">
        <v>48</v>
      </c>
      <c r="R219">
        <v>7.0363523291168075</v>
      </c>
      <c r="S219">
        <v>3.8647670883192653E-2</v>
      </c>
      <c r="T219"/>
      <c r="U219"/>
      <c r="V219"/>
      <c r="W219"/>
      <c r="X219"/>
      <c r="Y219"/>
    </row>
    <row r="220" spans="17:25" x14ac:dyDescent="0.35">
      <c r="Q220">
        <v>49</v>
      </c>
      <c r="R220">
        <v>11.567733514021299</v>
      </c>
      <c r="S220">
        <v>0.14893315264530038</v>
      </c>
      <c r="T220"/>
      <c r="U220"/>
      <c r="V220"/>
      <c r="W220"/>
      <c r="X220"/>
      <c r="Y220"/>
    </row>
    <row r="221" spans="17:25" x14ac:dyDescent="0.35">
      <c r="Q221">
        <v>50</v>
      </c>
      <c r="R221">
        <v>7.232879117130504</v>
      </c>
      <c r="S221">
        <v>-1.9495457837971744</v>
      </c>
      <c r="T221"/>
      <c r="U221"/>
      <c r="V221"/>
      <c r="W221"/>
      <c r="X221"/>
      <c r="Y221"/>
    </row>
    <row r="222" spans="17:25" x14ac:dyDescent="0.35">
      <c r="Q222">
        <v>51</v>
      </c>
      <c r="R222">
        <v>11.5964935317794</v>
      </c>
      <c r="S222">
        <v>1.3701731348871995</v>
      </c>
      <c r="T222"/>
      <c r="U222"/>
      <c r="V222"/>
      <c r="W222"/>
      <c r="X222"/>
      <c r="Y222"/>
    </row>
    <row r="223" spans="17:25" x14ac:dyDescent="0.35">
      <c r="Q223">
        <v>52</v>
      </c>
      <c r="R223">
        <v>5.9051249639648136</v>
      </c>
      <c r="S223">
        <v>6.9875036035186078E-2</v>
      </c>
      <c r="T223"/>
      <c r="U223"/>
      <c r="V223"/>
      <c r="W223"/>
      <c r="X223"/>
      <c r="Y223"/>
    </row>
    <row r="224" spans="17:25" x14ac:dyDescent="0.35">
      <c r="Q224">
        <v>53</v>
      </c>
      <c r="R224">
        <v>12.253180603922679</v>
      </c>
      <c r="S224">
        <v>1.0551527294106204</v>
      </c>
      <c r="T224"/>
      <c r="U224"/>
      <c r="V224"/>
      <c r="W224"/>
      <c r="X224"/>
      <c r="Y224"/>
    </row>
    <row r="225" spans="17:27" x14ac:dyDescent="0.35">
      <c r="Q225">
        <v>54</v>
      </c>
      <c r="R225">
        <v>6.1591717874947118</v>
      </c>
      <c r="S225">
        <v>1.257494879171948</v>
      </c>
      <c r="T225"/>
      <c r="U225"/>
      <c r="V225"/>
      <c r="W225"/>
      <c r="X225"/>
      <c r="Y225"/>
    </row>
    <row r="226" spans="17:27" x14ac:dyDescent="0.35">
      <c r="Q226">
        <v>55</v>
      </c>
      <c r="R226">
        <v>12.512020763745593</v>
      </c>
      <c r="S226">
        <v>0.95464590292100659</v>
      </c>
      <c r="T226"/>
      <c r="U226"/>
      <c r="V226"/>
      <c r="W226"/>
      <c r="X226"/>
      <c r="Y226"/>
    </row>
    <row r="227" spans="17:27" x14ac:dyDescent="0.35">
      <c r="Q227">
        <v>56</v>
      </c>
      <c r="R227">
        <v>6.7823055055869155</v>
      </c>
      <c r="S227">
        <v>2.0926944944130845</v>
      </c>
      <c r="T227"/>
      <c r="U227"/>
      <c r="V227"/>
      <c r="W227"/>
      <c r="X227"/>
      <c r="Y227"/>
    </row>
    <row r="228" spans="17:27" x14ac:dyDescent="0.35">
      <c r="Q228">
        <v>57</v>
      </c>
      <c r="R228">
        <v>12.612680825898948</v>
      </c>
      <c r="S228">
        <v>-1.9710141592323485</v>
      </c>
      <c r="T228"/>
      <c r="U228"/>
      <c r="V228"/>
      <c r="W228"/>
      <c r="X228"/>
      <c r="Y228"/>
    </row>
    <row r="229" spans="17:27" x14ac:dyDescent="0.35">
      <c r="Q229">
        <v>58</v>
      </c>
      <c r="R229">
        <v>7.7122127464321935</v>
      </c>
      <c r="S229">
        <v>1.4211205869011359</v>
      </c>
      <c r="T229"/>
      <c r="U229"/>
      <c r="V229"/>
      <c r="W229"/>
      <c r="X229"/>
      <c r="Y229"/>
    </row>
    <row r="230" spans="17:27" x14ac:dyDescent="0.35">
      <c r="Q230">
        <v>59</v>
      </c>
      <c r="R230">
        <v>11.677980248760683</v>
      </c>
      <c r="S230">
        <v>1.4886864179059174</v>
      </c>
      <c r="T230"/>
      <c r="U230"/>
      <c r="V230"/>
      <c r="W230"/>
      <c r="X230"/>
      <c r="Y230"/>
    </row>
    <row r="231" spans="17:27" ht="16" thickBot="1" x14ac:dyDescent="0.4">
      <c r="Q231" s="22">
        <v>60</v>
      </c>
      <c r="R231" s="22">
        <v>8.2442730749570714</v>
      </c>
      <c r="S231" s="22">
        <v>-0.29427307495707122</v>
      </c>
      <c r="T231"/>
      <c r="U231"/>
      <c r="V231"/>
      <c r="W231"/>
      <c r="X231"/>
      <c r="Y231"/>
    </row>
    <row r="235" spans="17:27" ht="16" thickBot="1" x14ac:dyDescent="0.4"/>
    <row r="236" spans="17:27" ht="101.5" x14ac:dyDescent="0.35">
      <c r="Q236" s="19" t="s">
        <v>104</v>
      </c>
      <c r="R236" s="24" t="s">
        <v>25</v>
      </c>
      <c r="S236" s="24" t="s">
        <v>39</v>
      </c>
      <c r="T236" s="23" t="s">
        <v>28</v>
      </c>
      <c r="U236" s="24" t="s">
        <v>41</v>
      </c>
      <c r="V236" s="24" t="s">
        <v>26</v>
      </c>
      <c r="W236" s="24" t="s">
        <v>27</v>
      </c>
      <c r="X236" s="23" t="s">
        <v>23</v>
      </c>
      <c r="Y236" s="24" t="s">
        <v>40</v>
      </c>
      <c r="Z236" s="24" t="s">
        <v>102</v>
      </c>
      <c r="AA236" s="24" t="s">
        <v>101</v>
      </c>
    </row>
    <row r="237" spans="17:27" ht="29" x14ac:dyDescent="0.35">
      <c r="Q237" s="20" t="s">
        <v>25</v>
      </c>
      <c r="R237">
        <v>1</v>
      </c>
      <c r="S237"/>
      <c r="T237"/>
      <c r="U237"/>
      <c r="V237"/>
      <c r="W237"/>
      <c r="X237"/>
      <c r="Y237"/>
      <c r="Z237"/>
      <c r="AA237"/>
    </row>
    <row r="238" spans="17:27" ht="43.5" x14ac:dyDescent="0.35">
      <c r="Q238" s="20" t="s">
        <v>39</v>
      </c>
      <c r="R238">
        <v>-0.83003670935085971</v>
      </c>
      <c r="S238">
        <v>1</v>
      </c>
      <c r="T238"/>
      <c r="U238"/>
      <c r="V238"/>
      <c r="W238"/>
      <c r="X238"/>
      <c r="Y238"/>
      <c r="Z238"/>
      <c r="AA238"/>
    </row>
    <row r="239" spans="17:27" x14ac:dyDescent="0.35">
      <c r="Q239" t="s">
        <v>28</v>
      </c>
      <c r="R239">
        <v>0.88754766187004697</v>
      </c>
      <c r="S239">
        <v>-0.80123874406015494</v>
      </c>
      <c r="T239">
        <v>1</v>
      </c>
      <c r="U239"/>
      <c r="V239"/>
      <c r="W239"/>
      <c r="X239"/>
      <c r="Y239"/>
      <c r="Z239"/>
      <c r="AA239"/>
    </row>
    <row r="240" spans="17:27" ht="29" x14ac:dyDescent="0.35">
      <c r="Q240" s="20" t="s">
        <v>41</v>
      </c>
      <c r="R240">
        <v>0.12188722284938057</v>
      </c>
      <c r="S240">
        <v>-3.9698926945773254E-2</v>
      </c>
      <c r="T240">
        <v>-7.3233355269384251E-2</v>
      </c>
      <c r="U240">
        <v>1</v>
      </c>
      <c r="V240"/>
      <c r="W240"/>
      <c r="X240"/>
      <c r="Y240"/>
      <c r="Z240"/>
      <c r="AA240"/>
    </row>
    <row r="241" spans="17:27" ht="29" x14ac:dyDescent="0.35">
      <c r="Q241" s="20" t="s">
        <v>26</v>
      </c>
      <c r="R241">
        <v>-0.64254624407619931</v>
      </c>
      <c r="S241">
        <v>0.68539037130665903</v>
      </c>
      <c r="T241">
        <v>-0.5116282412638592</v>
      </c>
      <c r="U241">
        <v>-0.26652823068519238</v>
      </c>
      <c r="V241">
        <v>1</v>
      </c>
      <c r="W241"/>
      <c r="X241"/>
      <c r="Y241"/>
      <c r="Z241"/>
      <c r="AA241"/>
    </row>
    <row r="242" spans="17:27" ht="29" x14ac:dyDescent="0.35">
      <c r="Q242" s="20" t="s">
        <v>27</v>
      </c>
      <c r="R242">
        <v>0.22809179110144112</v>
      </c>
      <c r="S242">
        <v>-7.6417978295787017E-2</v>
      </c>
      <c r="T242">
        <v>0.45673998989948694</v>
      </c>
      <c r="U242">
        <v>-0.37270953998492468</v>
      </c>
      <c r="V242">
        <v>0.51897841272684742</v>
      </c>
      <c r="W242">
        <v>1</v>
      </c>
      <c r="X242"/>
      <c r="Y242"/>
      <c r="Z242"/>
      <c r="AA242"/>
    </row>
    <row r="243" spans="17:27" x14ac:dyDescent="0.35">
      <c r="Q243" t="s">
        <v>23</v>
      </c>
      <c r="R243">
        <v>0.24526752432109708</v>
      </c>
      <c r="S243">
        <v>-8.9577561774951978E-2</v>
      </c>
      <c r="T243">
        <v>0.39475124767747627</v>
      </c>
      <c r="U243">
        <v>-0.42435803839565039</v>
      </c>
      <c r="V243">
        <v>0.25751478123758886</v>
      </c>
      <c r="W243">
        <v>0.66091833108235976</v>
      </c>
      <c r="X243">
        <v>1</v>
      </c>
      <c r="Y243"/>
      <c r="Z243"/>
      <c r="AA243"/>
    </row>
    <row r="244" spans="17:27" ht="43.5" x14ac:dyDescent="0.35">
      <c r="Q244" s="20" t="s">
        <v>40</v>
      </c>
      <c r="R244">
        <v>-0.1765177887637191</v>
      </c>
      <c r="S244">
        <v>0.30475612408830643</v>
      </c>
      <c r="T244">
        <v>-0.15758380359668017</v>
      </c>
      <c r="U244">
        <v>-0.43932494096985192</v>
      </c>
      <c r="V244">
        <v>0.32591695476217791</v>
      </c>
      <c r="W244">
        <v>0.25331179908013363</v>
      </c>
      <c r="X244">
        <v>9.6700571916590303E-2</v>
      </c>
      <c r="Y244">
        <v>1</v>
      </c>
      <c r="Z244"/>
      <c r="AA244"/>
    </row>
    <row r="245" spans="17:27" ht="43.5" x14ac:dyDescent="0.35">
      <c r="Q245" s="20" t="s">
        <v>102</v>
      </c>
      <c r="R245">
        <v>0.55770876013381432</v>
      </c>
      <c r="S245">
        <v>1.7172769988916736E-17</v>
      </c>
      <c r="T245">
        <v>0.39893598101732658</v>
      </c>
      <c r="U245">
        <v>0.15946612734075022</v>
      </c>
      <c r="V245">
        <v>-0.13205292963012724</v>
      </c>
      <c r="W245">
        <v>0.29524740443749214</v>
      </c>
      <c r="X245">
        <v>0.30645898348940026</v>
      </c>
      <c r="Y245">
        <v>0.13706254427619197</v>
      </c>
      <c r="Z245">
        <v>1</v>
      </c>
      <c r="AA245"/>
    </row>
    <row r="246" spans="17:27" ht="44" thickBot="1" x14ac:dyDescent="0.4">
      <c r="Q246" s="21" t="s">
        <v>101</v>
      </c>
      <c r="R246" s="22">
        <v>0.41565866518426081</v>
      </c>
      <c r="S246" s="22">
        <v>2.1961441438768668E-16</v>
      </c>
      <c r="T246" s="22">
        <v>-3.1547131467316421E-16</v>
      </c>
      <c r="U246" s="37">
        <v>0.37101121202188736</v>
      </c>
      <c r="V246" s="22">
        <v>-0.23329740164098853</v>
      </c>
      <c r="W246" s="22">
        <v>-0.19518189195165875</v>
      </c>
      <c r="X246" s="22">
        <v>-7.1694988996323553E-2</v>
      </c>
      <c r="Y246" s="22">
        <v>5.4429499238216418E-2</v>
      </c>
      <c r="Z246" s="22">
        <v>0.74529699889334666</v>
      </c>
      <c r="AA246" s="22">
        <v>1</v>
      </c>
    </row>
    <row r="249" spans="17:27" x14ac:dyDescent="0.35">
      <c r="Q249" s="39" t="s">
        <v>109</v>
      </c>
    </row>
    <row r="250" spans="17:27" x14ac:dyDescent="0.35">
      <c r="Q250" t="s">
        <v>72</v>
      </c>
      <c r="R250"/>
      <c r="S250"/>
      <c r="T250"/>
      <c r="U250"/>
      <c r="V250"/>
      <c r="W250"/>
      <c r="X250"/>
      <c r="Y250"/>
    </row>
    <row r="251" spans="17:27" ht="16" thickBot="1" x14ac:dyDescent="0.4">
      <c r="Q251"/>
      <c r="R251"/>
      <c r="S251"/>
      <c r="T251"/>
      <c r="U251"/>
      <c r="V251"/>
      <c r="W251"/>
      <c r="X251"/>
      <c r="Y251"/>
    </row>
    <row r="252" spans="17:27" x14ac:dyDescent="0.35">
      <c r="Q252" s="36" t="s">
        <v>73</v>
      </c>
      <c r="R252" s="36"/>
      <c r="S252"/>
      <c r="T252"/>
      <c r="U252"/>
      <c r="V252"/>
      <c r="W252"/>
      <c r="X252"/>
      <c r="Y252"/>
    </row>
    <row r="253" spans="17:27" x14ac:dyDescent="0.35">
      <c r="Q253" t="s">
        <v>74</v>
      </c>
      <c r="R253">
        <v>0.92293339565467669</v>
      </c>
      <c r="S253"/>
      <c r="T253"/>
      <c r="U253"/>
      <c r="V253"/>
      <c r="W253"/>
      <c r="X253"/>
      <c r="Y253"/>
    </row>
    <row r="254" spans="17:27" x14ac:dyDescent="0.35">
      <c r="Q254" t="s">
        <v>75</v>
      </c>
      <c r="R254">
        <v>0.85180605281467203</v>
      </c>
      <c r="S254"/>
      <c r="T254"/>
      <c r="U254"/>
      <c r="V254"/>
      <c r="W254"/>
      <c r="X254"/>
      <c r="Y254"/>
    </row>
    <row r="255" spans="17:27" x14ac:dyDescent="0.35">
      <c r="Q255" t="s">
        <v>76</v>
      </c>
      <c r="R255">
        <v>0.84386709135831517</v>
      </c>
      <c r="S255"/>
      <c r="T255"/>
      <c r="U255"/>
      <c r="V255"/>
      <c r="W255"/>
      <c r="X255"/>
      <c r="Y255"/>
    </row>
    <row r="256" spans="17:27" x14ac:dyDescent="0.35">
      <c r="Q256" t="s">
        <v>77</v>
      </c>
      <c r="R256">
        <v>1.2317653623668319</v>
      </c>
      <c r="S256"/>
      <c r="T256"/>
      <c r="U256"/>
      <c r="V256"/>
      <c r="W256"/>
      <c r="X256"/>
      <c r="Y256"/>
    </row>
    <row r="257" spans="17:25" ht="16" thickBot="1" x14ac:dyDescent="0.4">
      <c r="Q257" s="22" t="s">
        <v>78</v>
      </c>
      <c r="R257" s="22">
        <v>60</v>
      </c>
      <c r="S257"/>
      <c r="T257"/>
      <c r="U257"/>
      <c r="V257"/>
      <c r="W257"/>
      <c r="X257"/>
      <c r="Y257"/>
    </row>
    <row r="258" spans="17:25" x14ac:dyDescent="0.35">
      <c r="Q258"/>
      <c r="R258"/>
      <c r="S258"/>
      <c r="T258"/>
      <c r="U258"/>
      <c r="V258"/>
      <c r="W258"/>
      <c r="X258"/>
      <c r="Y258"/>
    </row>
    <row r="259" spans="17:25" ht="16" thickBot="1" x14ac:dyDescent="0.4">
      <c r="Q259" t="s">
        <v>79</v>
      </c>
      <c r="R259"/>
      <c r="S259"/>
      <c r="T259"/>
      <c r="U259"/>
      <c r="V259"/>
      <c r="W259"/>
      <c r="X259"/>
      <c r="Y259"/>
    </row>
    <row r="260" spans="17:25" x14ac:dyDescent="0.35">
      <c r="Q260" s="23"/>
      <c r="R260" s="23" t="s">
        <v>84</v>
      </c>
      <c r="S260" s="23" t="s">
        <v>85</v>
      </c>
      <c r="T260" s="23" t="s">
        <v>86</v>
      </c>
      <c r="U260" s="23" t="s">
        <v>87</v>
      </c>
      <c r="V260" s="23" t="s">
        <v>88</v>
      </c>
      <c r="W260"/>
      <c r="X260"/>
      <c r="Y260"/>
    </row>
    <row r="261" spans="17:25" x14ac:dyDescent="0.35">
      <c r="Q261" t="s">
        <v>80</v>
      </c>
      <c r="R261">
        <v>3</v>
      </c>
      <c r="S261">
        <v>488.37593748943232</v>
      </c>
      <c r="T261">
        <v>162.79197916314411</v>
      </c>
      <c r="U261">
        <v>107.29439329027312</v>
      </c>
      <c r="V261">
        <v>3.4001855221713345E-23</v>
      </c>
      <c r="W261"/>
      <c r="X261"/>
      <c r="Y261"/>
    </row>
    <row r="262" spans="17:25" x14ac:dyDescent="0.35">
      <c r="Q262" t="s">
        <v>81</v>
      </c>
      <c r="R262">
        <v>56</v>
      </c>
      <c r="S262">
        <v>84.965770843894802</v>
      </c>
      <c r="T262">
        <v>1.5172459079266929</v>
      </c>
      <c r="U262"/>
      <c r="V262"/>
      <c r="W262"/>
      <c r="X262"/>
      <c r="Y262"/>
    </row>
    <row r="263" spans="17:25" ht="16" thickBot="1" x14ac:dyDescent="0.4">
      <c r="Q263" s="22" t="s">
        <v>82</v>
      </c>
      <c r="R263" s="22">
        <v>59</v>
      </c>
      <c r="S263" s="22">
        <v>573.34170833332712</v>
      </c>
      <c r="T263" s="22"/>
      <c r="U263" s="22"/>
      <c r="V263" s="22"/>
      <c r="W263"/>
      <c r="X263"/>
      <c r="Y263"/>
    </row>
    <row r="264" spans="17:25" ht="16" thickBot="1" x14ac:dyDescent="0.4">
      <c r="Q264"/>
      <c r="R264"/>
      <c r="S264"/>
      <c r="T264"/>
      <c r="U264"/>
      <c r="V264"/>
      <c r="W264"/>
      <c r="X264"/>
      <c r="Y264"/>
    </row>
    <row r="265" spans="17:25" x14ac:dyDescent="0.35">
      <c r="Q265" s="23"/>
      <c r="R265" s="23" t="s">
        <v>89</v>
      </c>
      <c r="S265" s="23" t="s">
        <v>77</v>
      </c>
      <c r="T265" s="23" t="s">
        <v>90</v>
      </c>
      <c r="U265" s="23" t="s">
        <v>91</v>
      </c>
      <c r="V265" s="23" t="s">
        <v>92</v>
      </c>
      <c r="W265" s="23" t="s">
        <v>93</v>
      </c>
      <c r="X265" s="23" t="s">
        <v>94</v>
      </c>
      <c r="Y265" s="23" t="s">
        <v>95</v>
      </c>
    </row>
    <row r="266" spans="17:25" x14ac:dyDescent="0.35">
      <c r="Q266" t="s">
        <v>83</v>
      </c>
      <c r="R266">
        <v>-176.66339546743208</v>
      </c>
      <c r="S266">
        <v>60.05170183587142</v>
      </c>
      <c r="T266">
        <v>-2.9418549361061332</v>
      </c>
      <c r="U266">
        <v>4.7378614640514859E-3</v>
      </c>
      <c r="V266">
        <v>-296.96140982116128</v>
      </c>
      <c r="W266">
        <v>-56.365381113702909</v>
      </c>
      <c r="X266">
        <v>-296.96140982116128</v>
      </c>
      <c r="Y266">
        <v>-56.365381113702909</v>
      </c>
    </row>
    <row r="267" spans="17:25" ht="43.5" x14ac:dyDescent="0.35">
      <c r="Q267" s="20" t="s">
        <v>39</v>
      </c>
      <c r="R267">
        <v>-1.7824725203188203</v>
      </c>
      <c r="S267">
        <v>0.53890734942265894</v>
      </c>
      <c r="T267">
        <v>-3.307567659317348</v>
      </c>
      <c r="U267">
        <v>1.6479193085677394E-3</v>
      </c>
      <c r="V267">
        <v>-2.8620336663686694</v>
      </c>
      <c r="W267">
        <v>-0.70291137426897121</v>
      </c>
      <c r="X267">
        <v>-2.8620336663686694</v>
      </c>
      <c r="Y267">
        <v>-0.70291137426897121</v>
      </c>
    </row>
    <row r="268" spans="17:25" x14ac:dyDescent="0.35">
      <c r="Q268" t="s">
        <v>28</v>
      </c>
      <c r="R268">
        <v>0.61848121993786975</v>
      </c>
      <c r="S268">
        <v>8.0833182535061485E-2</v>
      </c>
      <c r="T268">
        <v>7.6513283349891958</v>
      </c>
      <c r="U268">
        <v>2.9034860724136201E-10</v>
      </c>
      <c r="V268">
        <v>0.45655289724957188</v>
      </c>
      <c r="W268">
        <v>0.78040954262616768</v>
      </c>
      <c r="X268">
        <v>0.45655289724957188</v>
      </c>
      <c r="Y268">
        <v>0.78040954262616768</v>
      </c>
    </row>
    <row r="269" spans="17:25" ht="29.5" thickBot="1" x14ac:dyDescent="0.4">
      <c r="Q269" s="21" t="s">
        <v>41</v>
      </c>
      <c r="R269" s="22">
        <v>0.17916191133432396</v>
      </c>
      <c r="S269" s="22">
        <v>5.8788456387132898E-2</v>
      </c>
      <c r="T269" s="37">
        <v>3.0475695798935343</v>
      </c>
      <c r="U269" s="40">
        <v>3.5167129458620514E-3</v>
      </c>
      <c r="V269" s="22">
        <v>6.1394481701407044E-2</v>
      </c>
      <c r="W269" s="22">
        <v>0.29692934096724088</v>
      </c>
      <c r="X269" s="22">
        <v>6.1394481701407044E-2</v>
      </c>
      <c r="Y269" s="22">
        <v>0.29692934096724088</v>
      </c>
    </row>
    <row r="270" spans="17:25" x14ac:dyDescent="0.35">
      <c r="Q270"/>
      <c r="R270"/>
      <c r="S270"/>
      <c r="T270"/>
      <c r="U270"/>
      <c r="V270"/>
      <c r="W270"/>
      <c r="X270"/>
      <c r="Y270"/>
    </row>
    <row r="271" spans="17:25" x14ac:dyDescent="0.35">
      <c r="Q271"/>
      <c r="R271"/>
      <c r="S271"/>
      <c r="T271"/>
      <c r="U271"/>
      <c r="V271"/>
      <c r="W271"/>
      <c r="X271"/>
      <c r="Y271"/>
    </row>
    <row r="272" spans="17:25" x14ac:dyDescent="0.35">
      <c r="Q272"/>
      <c r="R272"/>
      <c r="S272"/>
      <c r="T272"/>
      <c r="U272"/>
      <c r="V272"/>
      <c r="W272"/>
      <c r="X272"/>
      <c r="Y272"/>
    </row>
    <row r="273" spans="17:25" x14ac:dyDescent="0.35">
      <c r="Q273" t="s">
        <v>96</v>
      </c>
      <c r="R273"/>
      <c r="S273"/>
      <c r="T273"/>
      <c r="U273"/>
      <c r="V273"/>
      <c r="W273"/>
      <c r="X273"/>
      <c r="Y273"/>
    </row>
    <row r="274" spans="17:25" ht="16" thickBot="1" x14ac:dyDescent="0.4">
      <c r="Q274"/>
      <c r="R274"/>
      <c r="S274"/>
      <c r="T274"/>
      <c r="U274"/>
      <c r="V274"/>
      <c r="W274"/>
      <c r="X274"/>
      <c r="Y274"/>
    </row>
    <row r="275" spans="17:25" ht="43.5" x14ac:dyDescent="0.35">
      <c r="Q275" s="23" t="s">
        <v>97</v>
      </c>
      <c r="R275" s="24" t="s">
        <v>98</v>
      </c>
      <c r="S275" s="23" t="s">
        <v>99</v>
      </c>
      <c r="T275"/>
      <c r="U275"/>
      <c r="V275"/>
      <c r="W275"/>
      <c r="X275"/>
      <c r="Y275"/>
    </row>
    <row r="276" spans="17:25" x14ac:dyDescent="0.35">
      <c r="Q276">
        <v>1</v>
      </c>
      <c r="R276">
        <v>12.125240040159241</v>
      </c>
      <c r="S276">
        <v>-0.26690670682594053</v>
      </c>
      <c r="T276"/>
      <c r="U276"/>
      <c r="V276"/>
      <c r="W276"/>
      <c r="X276"/>
      <c r="Y276"/>
    </row>
    <row r="277" spans="17:25" x14ac:dyDescent="0.35">
      <c r="Q277">
        <v>2</v>
      </c>
      <c r="R277">
        <v>5.8362403452124454</v>
      </c>
      <c r="S277">
        <v>-1.2862403452124456</v>
      </c>
      <c r="T277"/>
      <c r="U277"/>
      <c r="V277"/>
      <c r="W277"/>
      <c r="X277"/>
      <c r="Y277"/>
    </row>
    <row r="278" spans="17:25" x14ac:dyDescent="0.35">
      <c r="Q278">
        <v>3</v>
      </c>
      <c r="R278">
        <v>11.982480147415004</v>
      </c>
      <c r="S278">
        <v>-0.47414681408170267</v>
      </c>
      <c r="T278"/>
      <c r="U278"/>
      <c r="V278"/>
      <c r="W278"/>
      <c r="X278"/>
      <c r="Y278"/>
    </row>
    <row r="279" spans="17:25" x14ac:dyDescent="0.35">
      <c r="Q279">
        <v>4</v>
      </c>
      <c r="R279">
        <v>5.8900482945917361</v>
      </c>
      <c r="S279">
        <v>-1.4900482945917464</v>
      </c>
      <c r="T279"/>
      <c r="U279"/>
      <c r="V279"/>
      <c r="W279"/>
      <c r="X279"/>
      <c r="Y279"/>
    </row>
    <row r="280" spans="17:25" x14ac:dyDescent="0.35">
      <c r="Q280">
        <v>5</v>
      </c>
      <c r="R280">
        <v>11.99953506324843</v>
      </c>
      <c r="S280">
        <v>-0.27453506324843069</v>
      </c>
      <c r="T280"/>
      <c r="U280"/>
      <c r="V280"/>
      <c r="W280"/>
      <c r="X280"/>
      <c r="Y280"/>
    </row>
    <row r="281" spans="17:25" x14ac:dyDescent="0.35">
      <c r="Q281">
        <v>6</v>
      </c>
      <c r="R281">
        <v>5.8861200005796661</v>
      </c>
      <c r="S281">
        <v>-1.9527866672463361</v>
      </c>
      <c r="T281"/>
      <c r="U281"/>
      <c r="V281"/>
      <c r="W281"/>
      <c r="X281"/>
      <c r="Y281"/>
    </row>
    <row r="282" spans="17:25" x14ac:dyDescent="0.35">
      <c r="Q282">
        <v>7</v>
      </c>
      <c r="R282">
        <v>12.013606675552467</v>
      </c>
      <c r="S282">
        <v>6.9726657780833534E-2</v>
      </c>
      <c r="T282"/>
      <c r="U282"/>
      <c r="V282"/>
      <c r="W282"/>
      <c r="X282"/>
      <c r="Y282"/>
    </row>
    <row r="283" spans="17:25" x14ac:dyDescent="0.35">
      <c r="Q283">
        <v>8</v>
      </c>
      <c r="R283">
        <v>5.3829088002838432</v>
      </c>
      <c r="S283">
        <v>-1.7329088002838433</v>
      </c>
      <c r="T283"/>
      <c r="U283"/>
      <c r="V283"/>
      <c r="W283"/>
      <c r="X283"/>
      <c r="Y283"/>
    </row>
    <row r="284" spans="17:25" x14ac:dyDescent="0.35">
      <c r="Q284">
        <v>9</v>
      </c>
      <c r="R284">
        <v>12.58901451160321</v>
      </c>
      <c r="S284">
        <v>-0.99734784493661088</v>
      </c>
      <c r="T284"/>
      <c r="U284"/>
      <c r="V284"/>
      <c r="W284"/>
      <c r="X284"/>
      <c r="Y284"/>
    </row>
    <row r="285" spans="17:25" x14ac:dyDescent="0.35">
      <c r="Q285">
        <v>10</v>
      </c>
      <c r="R285">
        <v>5.4558613852774158</v>
      </c>
      <c r="S285">
        <v>0.67747194805591437</v>
      </c>
      <c r="T285"/>
      <c r="U285"/>
      <c r="V285"/>
      <c r="W285"/>
      <c r="X285"/>
      <c r="Y285"/>
    </row>
    <row r="286" spans="17:25" x14ac:dyDescent="0.35">
      <c r="Q286">
        <v>11</v>
      </c>
      <c r="R286">
        <v>12.421426830184117</v>
      </c>
      <c r="S286">
        <v>9.5239836482482687E-2</v>
      </c>
      <c r="T286"/>
      <c r="U286"/>
      <c r="V286"/>
      <c r="W286"/>
      <c r="X286"/>
      <c r="Y286"/>
    </row>
    <row r="287" spans="17:25" x14ac:dyDescent="0.35">
      <c r="Q287">
        <v>12</v>
      </c>
      <c r="R287">
        <v>7.1397701871079562</v>
      </c>
      <c r="S287">
        <v>0.60189647955870385</v>
      </c>
      <c r="T287"/>
      <c r="U287"/>
      <c r="V287"/>
      <c r="W287"/>
      <c r="X287"/>
      <c r="Y287"/>
    </row>
    <row r="288" spans="17:25" x14ac:dyDescent="0.35">
      <c r="Q288">
        <v>13</v>
      </c>
      <c r="R288">
        <v>12.764620754759932</v>
      </c>
      <c r="S288">
        <v>-0.38128742142663086</v>
      </c>
      <c r="T288"/>
      <c r="U288"/>
      <c r="V288"/>
      <c r="W288"/>
      <c r="X288"/>
      <c r="Y288"/>
    </row>
    <row r="289" spans="17:25" x14ac:dyDescent="0.35">
      <c r="Q289">
        <v>14</v>
      </c>
      <c r="R289">
        <v>8.0161787216975426</v>
      </c>
      <c r="S289">
        <v>0.50882127830245771</v>
      </c>
      <c r="T289"/>
      <c r="U289"/>
      <c r="V289"/>
      <c r="W289"/>
      <c r="X289"/>
      <c r="Y289"/>
    </row>
    <row r="290" spans="17:25" x14ac:dyDescent="0.35">
      <c r="Q290">
        <v>15</v>
      </c>
      <c r="R290">
        <v>12.568833201078775</v>
      </c>
      <c r="S290">
        <v>2.1811667989212253</v>
      </c>
      <c r="T290"/>
      <c r="U290"/>
      <c r="V290"/>
      <c r="W290"/>
      <c r="X290"/>
      <c r="Y290"/>
    </row>
    <row r="291" spans="17:25" x14ac:dyDescent="0.35">
      <c r="Q291">
        <v>16</v>
      </c>
      <c r="R291">
        <v>8.0592953273402657</v>
      </c>
      <c r="S291">
        <v>1.2323713393263951</v>
      </c>
      <c r="T291"/>
      <c r="U291"/>
      <c r="V291"/>
      <c r="W291"/>
      <c r="X291"/>
      <c r="Y291"/>
    </row>
    <row r="292" spans="17:25" x14ac:dyDescent="0.35">
      <c r="Q292">
        <v>17</v>
      </c>
      <c r="R292">
        <v>14.222001526502879</v>
      </c>
      <c r="S292">
        <v>0.63633180683042134</v>
      </c>
      <c r="T292"/>
      <c r="U292"/>
      <c r="V292"/>
      <c r="W292"/>
      <c r="X292"/>
      <c r="Y292"/>
    </row>
    <row r="293" spans="17:25" x14ac:dyDescent="0.35">
      <c r="Q293">
        <v>18</v>
      </c>
      <c r="R293">
        <v>8.7429994811859046</v>
      </c>
      <c r="S293">
        <v>0.16533385214742502</v>
      </c>
      <c r="T293"/>
      <c r="U293"/>
      <c r="V293"/>
      <c r="W293"/>
      <c r="X293"/>
      <c r="Y293"/>
    </row>
    <row r="294" spans="17:25" x14ac:dyDescent="0.35">
      <c r="Q294">
        <v>19</v>
      </c>
      <c r="R294">
        <v>14.054292364799096</v>
      </c>
      <c r="S294">
        <v>-2.5959590314657959</v>
      </c>
      <c r="T294"/>
      <c r="U294"/>
      <c r="V294"/>
      <c r="W294"/>
      <c r="X294"/>
      <c r="Y294"/>
    </row>
    <row r="295" spans="17:25" x14ac:dyDescent="0.35">
      <c r="Q295">
        <v>20</v>
      </c>
      <c r="R295">
        <v>8.6689831537517534</v>
      </c>
      <c r="S295">
        <v>1.8060168462482462</v>
      </c>
      <c r="T295"/>
      <c r="U295"/>
      <c r="V295"/>
      <c r="W295"/>
      <c r="X295"/>
      <c r="Y295"/>
    </row>
    <row r="296" spans="17:25" x14ac:dyDescent="0.35">
      <c r="Q296">
        <v>21</v>
      </c>
      <c r="R296">
        <v>11.411151881518265</v>
      </c>
      <c r="S296">
        <v>-1.2028185481849647</v>
      </c>
      <c r="T296"/>
      <c r="U296"/>
      <c r="V296"/>
      <c r="W296"/>
      <c r="X296"/>
      <c r="Y296"/>
    </row>
    <row r="297" spans="17:25" x14ac:dyDescent="0.35">
      <c r="Q297">
        <v>22</v>
      </c>
      <c r="R297">
        <v>9.0863203427000201</v>
      </c>
      <c r="S297">
        <v>3.0346323966639943E-2</v>
      </c>
      <c r="T297"/>
      <c r="U297"/>
      <c r="V297"/>
      <c r="W297"/>
      <c r="X297"/>
      <c r="Y297"/>
    </row>
    <row r="298" spans="17:25" x14ac:dyDescent="0.35">
      <c r="Q298">
        <v>23</v>
      </c>
      <c r="R298">
        <v>10.632404968637474</v>
      </c>
      <c r="S298">
        <v>-2.0657383019708142</v>
      </c>
      <c r="T298"/>
      <c r="U298"/>
      <c r="V298"/>
      <c r="W298"/>
      <c r="X298"/>
      <c r="Y298"/>
    </row>
    <row r="299" spans="17:25" x14ac:dyDescent="0.35">
      <c r="Q299">
        <v>24</v>
      </c>
      <c r="R299">
        <v>8.1190241494332724</v>
      </c>
      <c r="S299">
        <v>-1.6273574827666124</v>
      </c>
      <c r="T299"/>
      <c r="U299"/>
      <c r="V299"/>
      <c r="W299"/>
      <c r="X299"/>
      <c r="Y299"/>
    </row>
    <row r="300" spans="17:25" x14ac:dyDescent="0.35">
      <c r="Q300">
        <v>25</v>
      </c>
      <c r="R300">
        <v>8.9429506482544241</v>
      </c>
      <c r="S300">
        <v>0.79038268507890663</v>
      </c>
      <c r="T300"/>
      <c r="U300"/>
      <c r="V300"/>
      <c r="W300"/>
      <c r="X300"/>
      <c r="Y300"/>
    </row>
    <row r="301" spans="17:25" x14ac:dyDescent="0.35">
      <c r="Q301">
        <v>26</v>
      </c>
      <c r="R301">
        <v>6.0171680289024323</v>
      </c>
      <c r="S301">
        <v>-2.1171680289024324</v>
      </c>
      <c r="T301"/>
      <c r="U301"/>
      <c r="V301"/>
      <c r="W301"/>
      <c r="X301"/>
      <c r="Y301"/>
    </row>
    <row r="302" spans="17:25" x14ac:dyDescent="0.35">
      <c r="Q302">
        <v>27</v>
      </c>
      <c r="R302">
        <v>10.254499051887507</v>
      </c>
      <c r="S302">
        <v>0.2788342814457927</v>
      </c>
      <c r="T302"/>
      <c r="U302"/>
      <c r="V302"/>
      <c r="W302"/>
      <c r="X302"/>
      <c r="Y302"/>
    </row>
    <row r="303" spans="17:25" x14ac:dyDescent="0.35">
      <c r="Q303">
        <v>28</v>
      </c>
      <c r="R303">
        <v>4.6251316713501467</v>
      </c>
      <c r="S303">
        <v>-0.29179833801681632</v>
      </c>
      <c r="T303"/>
      <c r="U303"/>
      <c r="V303"/>
      <c r="W303"/>
      <c r="X303"/>
      <c r="Y303"/>
    </row>
    <row r="304" spans="17:25" x14ac:dyDescent="0.35">
      <c r="Q304">
        <v>29</v>
      </c>
      <c r="R304">
        <v>9.7926063764303422</v>
      </c>
      <c r="S304">
        <v>0.27406029023625855</v>
      </c>
      <c r="T304"/>
      <c r="U304"/>
      <c r="V304"/>
      <c r="W304"/>
      <c r="X304"/>
      <c r="Y304"/>
    </row>
    <row r="305" spans="17:25" x14ac:dyDescent="0.35">
      <c r="Q305">
        <v>30</v>
      </c>
      <c r="R305">
        <v>4.4658919557475087</v>
      </c>
      <c r="S305">
        <v>-0.5742252890808488</v>
      </c>
      <c r="T305"/>
      <c r="U305"/>
      <c r="V305"/>
      <c r="W305"/>
      <c r="X305"/>
      <c r="Y305"/>
    </row>
    <row r="306" spans="17:25" x14ac:dyDescent="0.35">
      <c r="Q306">
        <v>31</v>
      </c>
      <c r="R306">
        <v>10.087281267976067</v>
      </c>
      <c r="S306">
        <v>0.22938539869053365</v>
      </c>
      <c r="T306"/>
      <c r="U306"/>
      <c r="V306"/>
      <c r="W306"/>
      <c r="X306"/>
      <c r="Y306"/>
    </row>
    <row r="307" spans="17:25" x14ac:dyDescent="0.35">
      <c r="Q307">
        <v>32</v>
      </c>
      <c r="R307">
        <v>4.26418898600798</v>
      </c>
      <c r="S307">
        <v>-0.97252231934132016</v>
      </c>
      <c r="T307"/>
      <c r="U307"/>
      <c r="V307"/>
      <c r="W307"/>
      <c r="X307"/>
      <c r="Y307"/>
    </row>
    <row r="308" spans="17:25" x14ac:dyDescent="0.35">
      <c r="Q308">
        <v>33</v>
      </c>
      <c r="R308">
        <v>9.9686175538699331</v>
      </c>
      <c r="S308">
        <v>0.81471577946336637</v>
      </c>
      <c r="T308"/>
      <c r="U308"/>
      <c r="V308"/>
      <c r="W308"/>
      <c r="X308"/>
      <c r="Y308"/>
    </row>
    <row r="309" spans="17:25" x14ac:dyDescent="0.35">
      <c r="Q309">
        <v>34</v>
      </c>
      <c r="R309">
        <v>3.9849922791840129</v>
      </c>
      <c r="S309">
        <v>0.31500772081598694</v>
      </c>
      <c r="T309"/>
      <c r="U309"/>
      <c r="V309"/>
      <c r="W309"/>
      <c r="X309"/>
      <c r="Y309"/>
    </row>
    <row r="310" spans="17:25" x14ac:dyDescent="0.35">
      <c r="Q310">
        <v>35</v>
      </c>
      <c r="R310">
        <v>10.861832587069983</v>
      </c>
      <c r="S310">
        <v>1.8298340795966173</v>
      </c>
      <c r="T310"/>
      <c r="U310"/>
      <c r="V310"/>
      <c r="W310"/>
      <c r="X310"/>
      <c r="Y310"/>
    </row>
    <row r="311" spans="17:25" x14ac:dyDescent="0.35">
      <c r="Q311">
        <v>36</v>
      </c>
      <c r="R311">
        <v>4.88209511296904</v>
      </c>
      <c r="S311">
        <v>2.3179048870309602</v>
      </c>
      <c r="T311"/>
      <c r="U311"/>
      <c r="V311"/>
      <c r="W311"/>
      <c r="X311"/>
      <c r="Y311"/>
    </row>
    <row r="312" spans="17:25" x14ac:dyDescent="0.35">
      <c r="Q312">
        <v>37</v>
      </c>
      <c r="R312">
        <v>12.26820240004588</v>
      </c>
      <c r="S312">
        <v>-0.8015357333792803</v>
      </c>
      <c r="T312"/>
      <c r="U312"/>
      <c r="V312"/>
      <c r="W312"/>
      <c r="X312"/>
      <c r="Y312"/>
    </row>
    <row r="313" spans="17:25" x14ac:dyDescent="0.35">
      <c r="Q313">
        <v>38</v>
      </c>
      <c r="R313">
        <v>7.0452242625186727</v>
      </c>
      <c r="S313">
        <v>0.84644240414798766</v>
      </c>
      <c r="T313"/>
      <c r="U313"/>
      <c r="V313"/>
      <c r="W313"/>
      <c r="X313"/>
      <c r="Y313"/>
    </row>
    <row r="314" spans="17:25" x14ac:dyDescent="0.35">
      <c r="Q314">
        <v>39</v>
      </c>
      <c r="R314">
        <v>11.587322304342905</v>
      </c>
      <c r="S314">
        <v>-1.070655637676305</v>
      </c>
      <c r="T314"/>
      <c r="U314"/>
      <c r="V314"/>
      <c r="W314"/>
      <c r="X314"/>
      <c r="Y314"/>
    </row>
    <row r="315" spans="17:25" x14ac:dyDescent="0.35">
      <c r="Q315">
        <v>40</v>
      </c>
      <c r="R315">
        <v>7.220992479387121</v>
      </c>
      <c r="S315">
        <v>-1.3376591460537908</v>
      </c>
      <c r="T315"/>
      <c r="U315"/>
      <c r="V315"/>
      <c r="W315"/>
      <c r="X315"/>
      <c r="Y315"/>
    </row>
    <row r="316" spans="17:25" x14ac:dyDescent="0.35">
      <c r="Q316">
        <v>41</v>
      </c>
      <c r="R316">
        <v>11.222939974454249</v>
      </c>
      <c r="S316">
        <v>-0.32293997445424871</v>
      </c>
      <c r="T316"/>
      <c r="U316"/>
      <c r="V316"/>
      <c r="W316"/>
      <c r="X316"/>
      <c r="Y316"/>
    </row>
    <row r="317" spans="17:25" x14ac:dyDescent="0.35">
      <c r="Q317">
        <v>42</v>
      </c>
      <c r="R317">
        <v>6.4378070121517226</v>
      </c>
      <c r="S317">
        <v>-0.33780701215172293</v>
      </c>
      <c r="T317"/>
      <c r="U317"/>
      <c r="V317"/>
      <c r="W317"/>
      <c r="X317"/>
      <c r="Y317"/>
    </row>
    <row r="318" spans="17:25" x14ac:dyDescent="0.35">
      <c r="Q318">
        <v>43</v>
      </c>
      <c r="R318">
        <v>11.363920668946292</v>
      </c>
      <c r="S318">
        <v>-0.25558733561299185</v>
      </c>
      <c r="T318"/>
      <c r="U318"/>
      <c r="V318"/>
      <c r="W318"/>
      <c r="X318"/>
      <c r="Y318"/>
    </row>
    <row r="319" spans="17:25" x14ac:dyDescent="0.35">
      <c r="Q319">
        <v>44</v>
      </c>
      <c r="R319">
        <v>6.202013093295534</v>
      </c>
      <c r="S319">
        <v>-0.22701309329553432</v>
      </c>
      <c r="T319"/>
      <c r="U319"/>
      <c r="V319"/>
      <c r="W319"/>
      <c r="X319"/>
      <c r="Y319"/>
    </row>
    <row r="320" spans="17:25" x14ac:dyDescent="0.35">
      <c r="Q320">
        <v>45</v>
      </c>
      <c r="R320">
        <v>11.566868237391787</v>
      </c>
      <c r="S320">
        <v>-0.10853490405848731</v>
      </c>
      <c r="T320"/>
      <c r="U320"/>
      <c r="V320"/>
      <c r="W320"/>
      <c r="X320"/>
      <c r="Y320"/>
    </row>
    <row r="321" spans="17:25" x14ac:dyDescent="0.35">
      <c r="Q321">
        <v>46</v>
      </c>
      <c r="R321">
        <v>6.1949151828386846</v>
      </c>
      <c r="S321">
        <v>1.2134181504946451</v>
      </c>
      <c r="T321"/>
      <c r="U321"/>
      <c r="V321"/>
      <c r="W321"/>
      <c r="X321"/>
      <c r="Y321"/>
    </row>
    <row r="322" spans="17:25" x14ac:dyDescent="0.35">
      <c r="Q322">
        <v>47</v>
      </c>
      <c r="R322">
        <v>10.992324404967889</v>
      </c>
      <c r="S322">
        <v>-0.29232440496788925</v>
      </c>
      <c r="T322"/>
      <c r="U322"/>
      <c r="V322"/>
      <c r="W322"/>
      <c r="X322"/>
      <c r="Y322"/>
    </row>
    <row r="323" spans="17:25" x14ac:dyDescent="0.35">
      <c r="Q323">
        <v>48</v>
      </c>
      <c r="R323">
        <v>6.540217709745491</v>
      </c>
      <c r="S323">
        <v>0.53478229025450918</v>
      </c>
      <c r="T323"/>
      <c r="U323"/>
      <c r="V323"/>
      <c r="W323"/>
      <c r="X323"/>
      <c r="Y323"/>
    </row>
    <row r="324" spans="17:25" x14ac:dyDescent="0.35">
      <c r="Q324">
        <v>49</v>
      </c>
      <c r="R324">
        <v>11.414316041311366</v>
      </c>
      <c r="S324">
        <v>0.30235062535523305</v>
      </c>
      <c r="T324"/>
      <c r="U324"/>
      <c r="V324"/>
      <c r="W324"/>
      <c r="X324"/>
      <c r="Y324"/>
    </row>
    <row r="325" spans="17:25" x14ac:dyDescent="0.35">
      <c r="Q325">
        <v>50</v>
      </c>
      <c r="R325">
        <v>7.0770095988155788</v>
      </c>
      <c r="S325">
        <v>-1.7936762654822491</v>
      </c>
      <c r="T325"/>
      <c r="U325"/>
      <c r="V325"/>
      <c r="W325"/>
      <c r="X325"/>
      <c r="Y325"/>
    </row>
    <row r="326" spans="17:25" x14ac:dyDescent="0.35">
      <c r="Q326">
        <v>51</v>
      </c>
      <c r="R326">
        <v>11.939428374404827</v>
      </c>
      <c r="S326">
        <v>1.0272382922617727</v>
      </c>
      <c r="T326"/>
      <c r="U326"/>
      <c r="V326"/>
      <c r="W326"/>
      <c r="X326"/>
      <c r="Y326"/>
    </row>
    <row r="327" spans="17:25" x14ac:dyDescent="0.35">
      <c r="Q327">
        <v>52</v>
      </c>
      <c r="R327">
        <v>6.1390580071055467</v>
      </c>
      <c r="S327">
        <v>-0.16405800710554708</v>
      </c>
      <c r="T327"/>
      <c r="U327"/>
      <c r="V327"/>
      <c r="W327"/>
      <c r="X327"/>
      <c r="Y327"/>
    </row>
    <row r="328" spans="17:25" x14ac:dyDescent="0.35">
      <c r="Q328">
        <v>53</v>
      </c>
      <c r="R328">
        <v>12.539523636293751</v>
      </c>
      <c r="S328">
        <v>0.76880969703954882</v>
      </c>
      <c r="T328"/>
      <c r="U328"/>
      <c r="V328"/>
      <c r="W328"/>
      <c r="X328"/>
      <c r="Y328"/>
    </row>
    <row r="329" spans="17:25" x14ac:dyDescent="0.35">
      <c r="Q329">
        <v>54</v>
      </c>
      <c r="R329">
        <v>6.2315656186499382</v>
      </c>
      <c r="S329">
        <v>1.1851010480167217</v>
      </c>
      <c r="T329"/>
      <c r="U329"/>
      <c r="V329"/>
      <c r="W329"/>
      <c r="X329"/>
      <c r="Y329"/>
    </row>
    <row r="330" spans="17:25" x14ac:dyDescent="0.35">
      <c r="Q330">
        <v>55</v>
      </c>
      <c r="R330">
        <v>12.022062695755267</v>
      </c>
      <c r="S330">
        <v>1.4446039709113325</v>
      </c>
      <c r="T330"/>
      <c r="U330"/>
      <c r="V330"/>
      <c r="W330"/>
      <c r="X330"/>
      <c r="Y330"/>
    </row>
    <row r="331" spans="17:25" x14ac:dyDescent="0.35">
      <c r="Q331">
        <v>56</v>
      </c>
      <c r="R331">
        <v>6.253618027589539</v>
      </c>
      <c r="S331">
        <v>2.621381972410461</v>
      </c>
      <c r="T331"/>
      <c r="U331"/>
      <c r="V331"/>
      <c r="W331"/>
      <c r="X331"/>
      <c r="Y331"/>
    </row>
    <row r="332" spans="17:25" x14ac:dyDescent="0.35">
      <c r="Q332">
        <v>57</v>
      </c>
      <c r="R332">
        <v>11.66596895570413</v>
      </c>
      <c r="S332">
        <v>-1.0243022890375304</v>
      </c>
      <c r="T332"/>
      <c r="U332"/>
      <c r="V332"/>
      <c r="W332"/>
      <c r="X332"/>
      <c r="Y332"/>
    </row>
    <row r="333" spans="17:25" x14ac:dyDescent="0.35">
      <c r="Q333">
        <v>58</v>
      </c>
      <c r="R333">
        <v>6.8100702692699997</v>
      </c>
      <c r="S333">
        <v>2.3232630640633296</v>
      </c>
      <c r="T333"/>
      <c r="U333"/>
      <c r="V333"/>
      <c r="W333"/>
      <c r="X333"/>
      <c r="Y333"/>
    </row>
    <row r="334" spans="17:25" x14ac:dyDescent="0.35">
      <c r="Q334">
        <v>59</v>
      </c>
      <c r="R334">
        <v>11.774726855432334</v>
      </c>
      <c r="S334">
        <v>1.3919398112342662</v>
      </c>
      <c r="T334"/>
      <c r="U334"/>
      <c r="V334"/>
      <c r="W334"/>
      <c r="X334"/>
      <c r="Y334"/>
    </row>
    <row r="335" spans="17:25" ht="16" thickBot="1" x14ac:dyDescent="0.4">
      <c r="Q335" s="22">
        <v>60</v>
      </c>
      <c r="R335" s="22">
        <v>8.4242905153077743</v>
      </c>
      <c r="S335" s="22">
        <v>-0.47429051530777411</v>
      </c>
      <c r="T335"/>
      <c r="U335"/>
      <c r="V335"/>
      <c r="W335"/>
      <c r="X335"/>
      <c r="Y335"/>
    </row>
    <row r="338" spans="17:28" ht="16" thickBot="1" x14ac:dyDescent="0.4"/>
    <row r="339" spans="17:28" ht="130.5" x14ac:dyDescent="0.35">
      <c r="Q339" s="19" t="s">
        <v>105</v>
      </c>
      <c r="R339" s="24" t="s">
        <v>25</v>
      </c>
      <c r="S339" s="24" t="s">
        <v>39</v>
      </c>
      <c r="T339" s="23" t="s">
        <v>28</v>
      </c>
      <c r="U339" s="24" t="s">
        <v>41</v>
      </c>
      <c r="V339" s="24" t="s">
        <v>26</v>
      </c>
      <c r="W339" s="24" t="s">
        <v>27</v>
      </c>
      <c r="X339" s="23" t="s">
        <v>23</v>
      </c>
      <c r="Y339" s="24" t="s">
        <v>40</v>
      </c>
      <c r="Z339" s="24" t="s">
        <v>102</v>
      </c>
      <c r="AA339" s="24" t="s">
        <v>101</v>
      </c>
      <c r="AB339" s="24" t="s">
        <v>103</v>
      </c>
    </row>
    <row r="340" spans="17:28" ht="29" x14ac:dyDescent="0.35">
      <c r="Q340" s="20" t="s">
        <v>25</v>
      </c>
      <c r="R340">
        <v>1</v>
      </c>
      <c r="S340"/>
      <c r="T340"/>
      <c r="U340"/>
      <c r="V340"/>
      <c r="W340"/>
      <c r="X340"/>
      <c r="Y340"/>
      <c r="Z340"/>
      <c r="AA340"/>
      <c r="AB340"/>
    </row>
    <row r="341" spans="17:28" ht="43.5" x14ac:dyDescent="0.35">
      <c r="Q341" s="20" t="s">
        <v>39</v>
      </c>
      <c r="R341">
        <v>-0.83003670935085971</v>
      </c>
      <c r="S341">
        <v>1</v>
      </c>
      <c r="T341"/>
      <c r="U341"/>
      <c r="V341"/>
      <c r="W341"/>
      <c r="X341"/>
      <c r="Y341"/>
      <c r="Z341"/>
      <c r="AA341"/>
      <c r="AB341"/>
    </row>
    <row r="342" spans="17:28" x14ac:dyDescent="0.35">
      <c r="Q342" t="s">
        <v>28</v>
      </c>
      <c r="R342">
        <v>0.88754766187004697</v>
      </c>
      <c r="S342">
        <v>-0.80123874406015494</v>
      </c>
      <c r="T342">
        <v>1</v>
      </c>
      <c r="U342"/>
      <c r="V342"/>
      <c r="W342"/>
      <c r="X342"/>
      <c r="Y342"/>
      <c r="Z342"/>
      <c r="AA342"/>
      <c r="AB342"/>
    </row>
    <row r="343" spans="17:28" ht="29" x14ac:dyDescent="0.35">
      <c r="Q343" s="20" t="s">
        <v>41</v>
      </c>
      <c r="R343">
        <v>0.12188722284938057</v>
      </c>
      <c r="S343">
        <v>-3.9698926945773254E-2</v>
      </c>
      <c r="T343">
        <v>-7.3233355269384251E-2</v>
      </c>
      <c r="U343">
        <v>1</v>
      </c>
      <c r="V343"/>
      <c r="W343"/>
      <c r="X343"/>
      <c r="Y343"/>
      <c r="Z343"/>
      <c r="AA343"/>
      <c r="AB343"/>
    </row>
    <row r="344" spans="17:28" ht="29" x14ac:dyDescent="0.35">
      <c r="Q344" s="20" t="s">
        <v>26</v>
      </c>
      <c r="R344">
        <v>-0.64254624407619931</v>
      </c>
      <c r="S344">
        <v>0.68539037130665903</v>
      </c>
      <c r="T344">
        <v>-0.5116282412638592</v>
      </c>
      <c r="U344">
        <v>-0.26652823068519238</v>
      </c>
      <c r="V344">
        <v>1</v>
      </c>
      <c r="W344"/>
      <c r="X344"/>
      <c r="Y344"/>
      <c r="Z344"/>
      <c r="AA344"/>
      <c r="AB344"/>
    </row>
    <row r="345" spans="17:28" ht="29" x14ac:dyDescent="0.35">
      <c r="Q345" s="20" t="s">
        <v>27</v>
      </c>
      <c r="R345">
        <v>0.22809179110144112</v>
      </c>
      <c r="S345">
        <v>-7.6417978295787017E-2</v>
      </c>
      <c r="T345">
        <v>0.45673998989948694</v>
      </c>
      <c r="U345">
        <v>-0.37270953998492468</v>
      </c>
      <c r="V345">
        <v>0.51897841272684742</v>
      </c>
      <c r="W345">
        <v>1</v>
      </c>
      <c r="X345"/>
      <c r="Y345"/>
      <c r="Z345"/>
      <c r="AA345"/>
      <c r="AB345"/>
    </row>
    <row r="346" spans="17:28" x14ac:dyDescent="0.35">
      <c r="Q346" t="s">
        <v>23</v>
      </c>
      <c r="R346">
        <v>0.24526752432109708</v>
      </c>
      <c r="S346">
        <v>-8.9577561774951978E-2</v>
      </c>
      <c r="T346">
        <v>0.39475124767747627</v>
      </c>
      <c r="U346">
        <v>-0.42435803839565039</v>
      </c>
      <c r="V346">
        <v>0.25751478123758886</v>
      </c>
      <c r="W346">
        <v>0.66091833108235976</v>
      </c>
      <c r="X346">
        <v>1</v>
      </c>
      <c r="Y346"/>
      <c r="Z346"/>
      <c r="AA346"/>
      <c r="AB346"/>
    </row>
    <row r="347" spans="17:28" ht="43.5" x14ac:dyDescent="0.35">
      <c r="Q347" s="20" t="s">
        <v>40</v>
      </c>
      <c r="R347">
        <v>-0.1765177887637191</v>
      </c>
      <c r="S347">
        <v>0.30475612408830643</v>
      </c>
      <c r="T347">
        <v>-0.15758380359668017</v>
      </c>
      <c r="U347">
        <v>-0.43932494096985192</v>
      </c>
      <c r="V347">
        <v>0.32591695476217791</v>
      </c>
      <c r="W347">
        <v>0.25331179908013363</v>
      </c>
      <c r="X347">
        <v>9.6700571916590303E-2</v>
      </c>
      <c r="Y347">
        <v>1</v>
      </c>
      <c r="Z347"/>
      <c r="AA347"/>
      <c r="AB347"/>
    </row>
    <row r="348" spans="17:28" ht="43.5" x14ac:dyDescent="0.35">
      <c r="Q348" s="20" t="s">
        <v>102</v>
      </c>
      <c r="R348">
        <v>0.55770876013381432</v>
      </c>
      <c r="S348">
        <v>1.7172769988916736E-17</v>
      </c>
      <c r="T348">
        <v>0.39893598101732658</v>
      </c>
      <c r="U348">
        <v>0.15946612734075022</v>
      </c>
      <c r="V348">
        <v>-0.13205292963012724</v>
      </c>
      <c r="W348">
        <v>0.29524740443749214</v>
      </c>
      <c r="X348">
        <v>0.30645898348940026</v>
      </c>
      <c r="Y348">
        <v>0.13706254427619197</v>
      </c>
      <c r="Z348">
        <v>1</v>
      </c>
      <c r="AA348"/>
      <c r="AB348"/>
    </row>
    <row r="349" spans="17:28" ht="43.5" x14ac:dyDescent="0.35">
      <c r="Q349" s="20" t="s">
        <v>101</v>
      </c>
      <c r="R349">
        <v>0.41565866518426081</v>
      </c>
      <c r="S349">
        <v>2.1961441438768668E-16</v>
      </c>
      <c r="T349">
        <v>-3.1547131467316421E-16</v>
      </c>
      <c r="U349">
        <v>0.37101121202188736</v>
      </c>
      <c r="V349">
        <v>-0.23329740164098853</v>
      </c>
      <c r="W349">
        <v>-0.19518189195165875</v>
      </c>
      <c r="X349">
        <v>-7.1694988996323553E-2</v>
      </c>
      <c r="Y349">
        <v>5.4429499238216418E-2</v>
      </c>
      <c r="Z349">
        <v>0.74529699889334666</v>
      </c>
      <c r="AA349">
        <v>1</v>
      </c>
      <c r="AB349"/>
    </row>
    <row r="350" spans="17:28" ht="44" thickBot="1" x14ac:dyDescent="0.4">
      <c r="Q350" s="21" t="s">
        <v>103</v>
      </c>
      <c r="R350" s="22">
        <v>0.3849596695568564</v>
      </c>
      <c r="S350" s="22">
        <v>5.5449028636911805E-15</v>
      </c>
      <c r="T350" s="22">
        <v>-5.5165236010607537E-15</v>
      </c>
      <c r="U350" s="22">
        <v>1.297375594454761E-15</v>
      </c>
      <c r="V350" s="22">
        <v>-0.15738069063718679</v>
      </c>
      <c r="W350" s="22">
        <v>-0.10322822438088444</v>
      </c>
      <c r="X350" s="22">
        <v>6.0516088367078176E-2</v>
      </c>
      <c r="Y350" s="37">
        <v>0.22512682212510557</v>
      </c>
      <c r="Z350" s="22">
        <v>0.69025214784952482</v>
      </c>
      <c r="AA350" s="22">
        <v>0.92614373716041642</v>
      </c>
      <c r="AB350" s="22">
        <v>1</v>
      </c>
    </row>
    <row r="354" spans="17:25" x14ac:dyDescent="0.35">
      <c r="Q354" s="39" t="s">
        <v>110</v>
      </c>
    </row>
    <row r="355" spans="17:25" x14ac:dyDescent="0.35">
      <c r="Q355" t="s">
        <v>72</v>
      </c>
      <c r="R355"/>
      <c r="S355"/>
      <c r="T355"/>
      <c r="U355"/>
      <c r="V355"/>
      <c r="W355"/>
      <c r="X355"/>
      <c r="Y355"/>
    </row>
    <row r="356" spans="17:25" ht="16" thickBot="1" x14ac:dyDescent="0.4">
      <c r="Q356"/>
      <c r="R356"/>
      <c r="S356"/>
      <c r="T356"/>
      <c r="U356"/>
      <c r="V356"/>
      <c r="W356"/>
      <c r="X356"/>
      <c r="Y356"/>
    </row>
    <row r="357" spans="17:25" x14ac:dyDescent="0.35">
      <c r="Q357" s="36" t="s">
        <v>73</v>
      </c>
      <c r="R357" s="36"/>
      <c r="S357"/>
      <c r="T357"/>
      <c r="U357"/>
      <c r="V357"/>
      <c r="W357"/>
      <c r="X357"/>
      <c r="Y357"/>
    </row>
    <row r="358" spans="17:25" x14ac:dyDescent="0.35">
      <c r="Q358" t="s">
        <v>74</v>
      </c>
      <c r="R358">
        <v>0.92857291045623436</v>
      </c>
      <c r="S358"/>
      <c r="T358"/>
      <c r="U358"/>
      <c r="V358"/>
      <c r="W358"/>
      <c r="X358"/>
      <c r="Y358"/>
    </row>
    <row r="359" spans="17:25" x14ac:dyDescent="0.35">
      <c r="Q359" t="s">
        <v>75</v>
      </c>
      <c r="R359">
        <v>0.86224765003316184</v>
      </c>
      <c r="S359"/>
      <c r="T359"/>
      <c r="U359"/>
      <c r="V359"/>
      <c r="W359"/>
      <c r="X359"/>
      <c r="Y359"/>
    </row>
    <row r="360" spans="17:25" x14ac:dyDescent="0.35">
      <c r="Q360" t="s">
        <v>76</v>
      </c>
      <c r="R360">
        <v>0.85222929730830088</v>
      </c>
      <c r="S360"/>
      <c r="T360"/>
      <c r="U360"/>
      <c r="V360"/>
      <c r="W360"/>
      <c r="X360"/>
      <c r="Y360"/>
    </row>
    <row r="361" spans="17:25" x14ac:dyDescent="0.35">
      <c r="Q361" t="s">
        <v>77</v>
      </c>
      <c r="R361">
        <v>1.1983258598934625</v>
      </c>
      <c r="S361"/>
      <c r="T361"/>
      <c r="U361"/>
      <c r="V361"/>
      <c r="W361"/>
      <c r="X361"/>
      <c r="Y361"/>
    </row>
    <row r="362" spans="17:25" ht="16" thickBot="1" x14ac:dyDescent="0.4">
      <c r="Q362" s="22" t="s">
        <v>78</v>
      </c>
      <c r="R362" s="22">
        <v>60</v>
      </c>
      <c r="S362"/>
      <c r="T362"/>
      <c r="U362"/>
      <c r="V362"/>
      <c r="W362"/>
      <c r="X362"/>
      <c r="Y362"/>
    </row>
    <row r="363" spans="17:25" x14ac:dyDescent="0.35">
      <c r="Q363"/>
      <c r="R363"/>
      <c r="S363"/>
      <c r="T363"/>
      <c r="U363"/>
      <c r="V363"/>
      <c r="W363"/>
      <c r="X363"/>
      <c r="Y363"/>
    </row>
    <row r="364" spans="17:25" ht="16" thickBot="1" x14ac:dyDescent="0.4">
      <c r="Q364" t="s">
        <v>79</v>
      </c>
      <c r="R364"/>
      <c r="S364"/>
      <c r="T364"/>
      <c r="U364"/>
      <c r="V364"/>
      <c r="W364"/>
      <c r="X364"/>
      <c r="Y364"/>
    </row>
    <row r="365" spans="17:25" x14ac:dyDescent="0.35">
      <c r="Q365" s="23"/>
      <c r="R365" s="23" t="s">
        <v>84</v>
      </c>
      <c r="S365" s="23" t="s">
        <v>85</v>
      </c>
      <c r="T365" s="23" t="s">
        <v>86</v>
      </c>
      <c r="U365" s="23" t="s">
        <v>87</v>
      </c>
      <c r="V365" s="23" t="s">
        <v>88</v>
      </c>
      <c r="W365"/>
      <c r="X365"/>
      <c r="Y365"/>
    </row>
    <row r="366" spans="17:25" x14ac:dyDescent="0.35">
      <c r="Q366" t="s">
        <v>80</v>
      </c>
      <c r="R366">
        <v>4</v>
      </c>
      <c r="S366">
        <v>494.36254067640976</v>
      </c>
      <c r="T366">
        <v>123.59063516910244</v>
      </c>
      <c r="U366">
        <v>86.066808956871569</v>
      </c>
      <c r="V366">
        <v>5.225495920556695E-23</v>
      </c>
      <c r="W366"/>
      <c r="X366"/>
      <c r="Y366"/>
    </row>
    <row r="367" spans="17:25" x14ac:dyDescent="0.35">
      <c r="Q367" t="s">
        <v>81</v>
      </c>
      <c r="R367">
        <v>55</v>
      </c>
      <c r="S367">
        <v>78.97916765691734</v>
      </c>
      <c r="T367">
        <v>1.4359848664894062</v>
      </c>
      <c r="U367"/>
      <c r="V367"/>
      <c r="W367"/>
      <c r="X367"/>
      <c r="Y367"/>
    </row>
    <row r="368" spans="17:25" ht="16" thickBot="1" x14ac:dyDescent="0.4">
      <c r="Q368" s="22" t="s">
        <v>82</v>
      </c>
      <c r="R368" s="22">
        <v>59</v>
      </c>
      <c r="S368" s="22">
        <v>573.34170833332712</v>
      </c>
      <c r="T368" s="22"/>
      <c r="U368" s="22"/>
      <c r="V368" s="22"/>
      <c r="W368"/>
      <c r="X368"/>
      <c r="Y368"/>
    </row>
    <row r="369" spans="17:25" ht="16" thickBot="1" x14ac:dyDescent="0.4">
      <c r="Q369"/>
      <c r="R369"/>
      <c r="S369"/>
      <c r="T369"/>
      <c r="U369"/>
      <c r="V369"/>
      <c r="W369"/>
      <c r="X369"/>
      <c r="Y369"/>
    </row>
    <row r="370" spans="17:25" x14ac:dyDescent="0.35">
      <c r="Q370" s="23"/>
      <c r="R370" s="23" t="s">
        <v>89</v>
      </c>
      <c r="S370" s="23" t="s">
        <v>77</v>
      </c>
      <c r="T370" s="23" t="s">
        <v>90</v>
      </c>
      <c r="U370" s="23" t="s">
        <v>91</v>
      </c>
      <c r="V370" s="23" t="s">
        <v>92</v>
      </c>
      <c r="W370" s="23" t="s">
        <v>93</v>
      </c>
      <c r="X370" s="23" t="s">
        <v>94</v>
      </c>
      <c r="Y370" s="23" t="s">
        <v>95</v>
      </c>
    </row>
    <row r="371" spans="17:25" x14ac:dyDescent="0.35">
      <c r="Q371" t="s">
        <v>83</v>
      </c>
      <c r="R371">
        <v>-234.77092024825575</v>
      </c>
      <c r="S371">
        <v>64.984381707364989</v>
      </c>
      <c r="T371">
        <v>-3.6127283830361971</v>
      </c>
      <c r="U371">
        <v>6.5690171200483605E-4</v>
      </c>
      <c r="V371">
        <v>-365.00253140417112</v>
      </c>
      <c r="W371">
        <v>-104.53930909234037</v>
      </c>
      <c r="X371">
        <v>-365.00253140417112</v>
      </c>
      <c r="Y371">
        <v>-104.53930909234037</v>
      </c>
    </row>
    <row r="372" spans="17:25" ht="43.5" x14ac:dyDescent="0.35">
      <c r="Q372" s="20" t="s">
        <v>39</v>
      </c>
      <c r="R372">
        <v>-2.068844450726901</v>
      </c>
      <c r="S372">
        <v>0.54271342051904403</v>
      </c>
      <c r="T372">
        <v>-3.8120384949174193</v>
      </c>
      <c r="U372">
        <v>3.5029269001776757E-4</v>
      </c>
      <c r="V372">
        <v>-3.1564664499390993</v>
      </c>
      <c r="W372">
        <v>-0.98122245151470255</v>
      </c>
      <c r="X372">
        <v>-3.1564664499390993</v>
      </c>
      <c r="Y372">
        <v>-0.98122245151470255</v>
      </c>
    </row>
    <row r="373" spans="17:25" x14ac:dyDescent="0.35">
      <c r="Q373" t="s">
        <v>28</v>
      </c>
      <c r="R373">
        <v>0.60509440283900862</v>
      </c>
      <c r="S373">
        <v>7.8911591612994061E-2</v>
      </c>
      <c r="T373">
        <v>7.668004034268777</v>
      </c>
      <c r="U373">
        <v>3.0377101346598425E-10</v>
      </c>
      <c r="V373">
        <v>0.44695203932594441</v>
      </c>
      <c r="W373">
        <v>0.76323676635207283</v>
      </c>
      <c r="X373">
        <v>0.44695203932594441</v>
      </c>
      <c r="Y373">
        <v>0.76323676635207283</v>
      </c>
    </row>
    <row r="374" spans="17:25" ht="29" x14ac:dyDescent="0.35">
      <c r="Q374" s="20" t="s">
        <v>41</v>
      </c>
      <c r="R374">
        <v>0.23540591265887675</v>
      </c>
      <c r="S374">
        <v>6.348047908016935E-2</v>
      </c>
      <c r="T374">
        <v>3.7083197239514085</v>
      </c>
      <c r="U374">
        <v>4.8689312778106401E-4</v>
      </c>
      <c r="V374">
        <v>0.10818818971756763</v>
      </c>
      <c r="W374">
        <v>0.36262363560018585</v>
      </c>
      <c r="X374">
        <v>0.10818818971756763</v>
      </c>
      <c r="Y374">
        <v>0.36262363560018585</v>
      </c>
    </row>
    <row r="375" spans="17:25" ht="44" thickBot="1" x14ac:dyDescent="0.4">
      <c r="Q375" s="21" t="s">
        <v>40</v>
      </c>
      <c r="R375" s="22">
        <v>0.10482592733024239</v>
      </c>
      <c r="S375" s="22">
        <v>5.1339709656351498E-2</v>
      </c>
      <c r="T375" s="37">
        <v>2.0418098978725689</v>
      </c>
      <c r="U375" s="40">
        <v>4.5978071677651902E-2</v>
      </c>
      <c r="V375" s="22">
        <v>1.9388500178517953E-3</v>
      </c>
      <c r="W375" s="22">
        <v>0.20771300464263298</v>
      </c>
      <c r="X375" s="22">
        <v>1.9388500178517953E-3</v>
      </c>
      <c r="Y375" s="22">
        <v>0.20771300464263298</v>
      </c>
    </row>
    <row r="376" spans="17:25" x14ac:dyDescent="0.35">
      <c r="Q376"/>
      <c r="R376"/>
      <c r="S376"/>
      <c r="T376"/>
      <c r="U376"/>
      <c r="V376"/>
      <c r="W376"/>
      <c r="X376"/>
      <c r="Y376"/>
    </row>
    <row r="377" spans="17:25" x14ac:dyDescent="0.35">
      <c r="Q377"/>
      <c r="R377"/>
      <c r="S377"/>
      <c r="T377"/>
      <c r="U377"/>
      <c r="V377"/>
      <c r="W377"/>
      <c r="X377"/>
      <c r="Y377"/>
    </row>
    <row r="378" spans="17:25" x14ac:dyDescent="0.35">
      <c r="Q378"/>
      <c r="R378"/>
      <c r="S378"/>
      <c r="T378"/>
      <c r="U378"/>
      <c r="V378"/>
      <c r="W378"/>
      <c r="X378"/>
      <c r="Y378"/>
    </row>
    <row r="379" spans="17:25" x14ac:dyDescent="0.35">
      <c r="Q379" t="s">
        <v>96</v>
      </c>
      <c r="R379"/>
      <c r="S379"/>
      <c r="T379"/>
      <c r="U379"/>
      <c r="V379"/>
      <c r="W379"/>
      <c r="X379"/>
      <c r="Y379"/>
    </row>
    <row r="380" spans="17:25" ht="16" thickBot="1" x14ac:dyDescent="0.4">
      <c r="Q380"/>
      <c r="R380"/>
      <c r="S380"/>
      <c r="T380"/>
      <c r="U380"/>
      <c r="V380"/>
      <c r="W380"/>
      <c r="X380"/>
      <c r="Y380"/>
    </row>
    <row r="381" spans="17:25" ht="43.5" x14ac:dyDescent="0.35">
      <c r="Q381" s="23" t="s">
        <v>97</v>
      </c>
      <c r="R381" s="24" t="s">
        <v>98</v>
      </c>
      <c r="S381" s="23" t="s">
        <v>99</v>
      </c>
      <c r="T381"/>
      <c r="U381"/>
      <c r="V381"/>
      <c r="W381"/>
      <c r="X381"/>
      <c r="Y381"/>
    </row>
    <row r="382" spans="17:25" x14ac:dyDescent="0.35">
      <c r="Q382">
        <v>1</v>
      </c>
      <c r="R382">
        <v>11.959123143181545</v>
      </c>
      <c r="S382">
        <v>-0.10078980984824426</v>
      </c>
      <c r="T382"/>
      <c r="U382"/>
      <c r="V382"/>
      <c r="W382"/>
      <c r="X382"/>
      <c r="Y382"/>
    </row>
    <row r="383" spans="17:25" x14ac:dyDescent="0.35">
      <c r="Q383">
        <v>2</v>
      </c>
      <c r="R383">
        <v>5.4798804712710805</v>
      </c>
      <c r="S383">
        <v>-0.92988047127108064</v>
      </c>
      <c r="T383"/>
      <c r="U383"/>
      <c r="V383"/>
      <c r="W383"/>
      <c r="X383"/>
      <c r="Y383"/>
    </row>
    <row r="384" spans="17:25" x14ac:dyDescent="0.35">
      <c r="Q384">
        <v>3</v>
      </c>
      <c r="R384">
        <v>11.990259599508068</v>
      </c>
      <c r="S384">
        <v>-0.48192626617476719</v>
      </c>
      <c r="T384"/>
      <c r="U384"/>
      <c r="V384"/>
      <c r="W384"/>
      <c r="X384"/>
      <c r="Y384"/>
    </row>
    <row r="385" spans="17:25" x14ac:dyDescent="0.35">
      <c r="Q385">
        <v>4</v>
      </c>
      <c r="R385">
        <v>5.3574691313724614</v>
      </c>
      <c r="S385">
        <v>-0.95746913137247169</v>
      </c>
      <c r="T385"/>
      <c r="U385"/>
      <c r="V385"/>
      <c r="W385"/>
      <c r="X385"/>
      <c r="Y385"/>
    </row>
    <row r="386" spans="17:25" x14ac:dyDescent="0.35">
      <c r="Q386">
        <v>5</v>
      </c>
      <c r="R386">
        <v>12.308604651133789</v>
      </c>
      <c r="S386">
        <v>-0.58360465113378979</v>
      </c>
      <c r="T386"/>
      <c r="U386"/>
      <c r="V386"/>
      <c r="W386"/>
      <c r="X386"/>
      <c r="Y386"/>
    </row>
    <row r="387" spans="17:25" x14ac:dyDescent="0.35">
      <c r="Q387">
        <v>6</v>
      </c>
      <c r="R387">
        <v>5.7176402978713483</v>
      </c>
      <c r="S387">
        <v>-1.7843069645380183</v>
      </c>
      <c r="T387"/>
      <c r="U387"/>
      <c r="V387"/>
      <c r="W387"/>
      <c r="X387"/>
      <c r="Y387"/>
    </row>
    <row r="388" spans="17:25" x14ac:dyDescent="0.35">
      <c r="Q388">
        <v>7</v>
      </c>
      <c r="R388">
        <v>12.004091090905657</v>
      </c>
      <c r="S388">
        <v>7.9242242427643106E-2</v>
      </c>
      <c r="T388"/>
      <c r="U388"/>
      <c r="V388"/>
      <c r="W388"/>
      <c r="X388"/>
      <c r="Y388"/>
    </row>
    <row r="389" spans="17:25" x14ac:dyDescent="0.35">
      <c r="Q389">
        <v>8</v>
      </c>
      <c r="R389">
        <v>5.289809280387443</v>
      </c>
      <c r="S389">
        <v>-1.6398092803874431</v>
      </c>
      <c r="T389"/>
      <c r="U389"/>
      <c r="V389"/>
      <c r="W389"/>
      <c r="X389"/>
      <c r="Y389"/>
    </row>
    <row r="390" spans="17:25" x14ac:dyDescent="0.35">
      <c r="Q390">
        <v>9</v>
      </c>
      <c r="R390">
        <v>12.334655103731002</v>
      </c>
      <c r="S390">
        <v>-0.74298843706440287</v>
      </c>
      <c r="T390"/>
      <c r="U390"/>
      <c r="V390"/>
      <c r="W390"/>
      <c r="X390"/>
      <c r="Y390"/>
    </row>
    <row r="391" spans="17:25" x14ac:dyDescent="0.35">
      <c r="Q391">
        <v>10</v>
      </c>
      <c r="R391">
        <v>4.9861357377226447</v>
      </c>
      <c r="S391">
        <v>1.1471975956106855</v>
      </c>
      <c r="T391"/>
      <c r="U391"/>
      <c r="V391"/>
      <c r="W391"/>
      <c r="X391"/>
      <c r="Y391"/>
    </row>
    <row r="392" spans="17:25" x14ac:dyDescent="0.35">
      <c r="Q392">
        <v>11</v>
      </c>
      <c r="R392">
        <v>12.166918462878574</v>
      </c>
      <c r="S392">
        <v>0.3497482037880264</v>
      </c>
      <c r="T392"/>
      <c r="U392"/>
      <c r="V392"/>
      <c r="W392"/>
      <c r="X392"/>
      <c r="Y392"/>
    </row>
    <row r="393" spans="17:25" x14ac:dyDescent="0.35">
      <c r="Q393">
        <v>12</v>
      </c>
      <c r="R393">
        <v>6.6748467725226588</v>
      </c>
      <c r="S393">
        <v>1.0668198941440012</v>
      </c>
      <c r="T393"/>
      <c r="U393"/>
      <c r="V393"/>
      <c r="W393"/>
      <c r="X393"/>
      <c r="Y393"/>
    </row>
    <row r="394" spans="17:25" x14ac:dyDescent="0.35">
      <c r="Q394">
        <v>13</v>
      </c>
      <c r="R394">
        <v>12.801795632552336</v>
      </c>
      <c r="S394">
        <v>-0.41846229921903522</v>
      </c>
      <c r="T394"/>
      <c r="U394"/>
      <c r="V394"/>
      <c r="W394"/>
      <c r="X394"/>
      <c r="Y394"/>
    </row>
    <row r="395" spans="17:25" x14ac:dyDescent="0.35">
      <c r="Q395">
        <v>14</v>
      </c>
      <c r="R395">
        <v>8.0486160474010795</v>
      </c>
      <c r="S395">
        <v>0.47638395259892086</v>
      </c>
      <c r="T395"/>
      <c r="U395"/>
      <c r="V395"/>
      <c r="W395"/>
      <c r="X395"/>
      <c r="Y395"/>
    </row>
    <row r="396" spans="17:25" x14ac:dyDescent="0.35">
      <c r="Q396">
        <v>15</v>
      </c>
      <c r="R396">
        <v>12.839022780735069</v>
      </c>
      <c r="S396">
        <v>1.9109772192649306</v>
      </c>
      <c r="T396"/>
      <c r="U396"/>
      <c r="V396"/>
      <c r="W396"/>
      <c r="X396"/>
      <c r="Y396"/>
    </row>
    <row r="397" spans="17:25" x14ac:dyDescent="0.35">
      <c r="Q397">
        <v>16</v>
      </c>
      <c r="R397">
        <v>8.4509561217392761</v>
      </c>
      <c r="S397">
        <v>0.84071054492738462</v>
      </c>
      <c r="T397"/>
      <c r="U397"/>
      <c r="V397"/>
      <c r="W397"/>
      <c r="X397"/>
      <c r="Y397"/>
    </row>
    <row r="398" spans="17:25" x14ac:dyDescent="0.35">
      <c r="Q398">
        <v>17</v>
      </c>
      <c r="R398">
        <v>14.261633798251358</v>
      </c>
      <c r="S398">
        <v>0.5966995350819424</v>
      </c>
      <c r="T398"/>
      <c r="U398"/>
      <c r="V398"/>
      <c r="W398"/>
      <c r="X398"/>
      <c r="Y398"/>
    </row>
    <row r="399" spans="17:25" x14ac:dyDescent="0.35">
      <c r="Q399">
        <v>18</v>
      </c>
      <c r="R399">
        <v>8.9350159654977919</v>
      </c>
      <c r="S399">
        <v>-2.6682632164462206E-2</v>
      </c>
      <c r="T399"/>
      <c r="U399"/>
      <c r="V399"/>
      <c r="W399"/>
      <c r="X399"/>
      <c r="Y399"/>
    </row>
    <row r="400" spans="17:25" x14ac:dyDescent="0.35">
      <c r="Q400">
        <v>19</v>
      </c>
      <c r="R400">
        <v>13.959790154444899</v>
      </c>
      <c r="S400">
        <v>-2.5014568211115993</v>
      </c>
      <c r="T400"/>
      <c r="U400"/>
      <c r="V400"/>
      <c r="W400"/>
      <c r="X400"/>
      <c r="Y400"/>
    </row>
    <row r="401" spans="17:25" x14ac:dyDescent="0.35">
      <c r="Q401">
        <v>20</v>
      </c>
      <c r="R401">
        <v>8.216880821383846</v>
      </c>
      <c r="S401">
        <v>2.2581191786161536</v>
      </c>
      <c r="T401"/>
      <c r="U401"/>
      <c r="V401"/>
      <c r="W401"/>
      <c r="X401"/>
      <c r="Y401"/>
    </row>
    <row r="402" spans="17:25" x14ac:dyDescent="0.35">
      <c r="Q402">
        <v>21</v>
      </c>
      <c r="R402">
        <v>11.06592656236692</v>
      </c>
      <c r="S402">
        <v>-0.85759322903362012</v>
      </c>
      <c r="T402"/>
      <c r="U402"/>
      <c r="V402"/>
      <c r="W402"/>
      <c r="X402"/>
      <c r="Y402"/>
    </row>
    <row r="403" spans="17:25" x14ac:dyDescent="0.35">
      <c r="Q403">
        <v>22</v>
      </c>
      <c r="R403">
        <v>8.5028188527404183</v>
      </c>
      <c r="S403">
        <v>0.61384781392624177</v>
      </c>
      <c r="T403"/>
      <c r="U403"/>
      <c r="V403"/>
      <c r="W403"/>
      <c r="X403"/>
      <c r="Y403"/>
    </row>
    <row r="404" spans="17:25" x14ac:dyDescent="0.35">
      <c r="Q404">
        <v>23</v>
      </c>
      <c r="R404">
        <v>10.209281405885946</v>
      </c>
      <c r="S404">
        <v>-1.6426147392192867</v>
      </c>
      <c r="T404"/>
      <c r="U404"/>
      <c r="V404"/>
      <c r="W404"/>
      <c r="X404"/>
      <c r="Y404"/>
    </row>
    <row r="405" spans="17:25" x14ac:dyDescent="0.35">
      <c r="Q405">
        <v>24</v>
      </c>
      <c r="R405">
        <v>7.6798216711324088</v>
      </c>
      <c r="S405">
        <v>-1.1881550044657487</v>
      </c>
      <c r="T405"/>
      <c r="U405"/>
      <c r="V405"/>
      <c r="W405"/>
      <c r="X405"/>
      <c r="Y405"/>
    </row>
    <row r="406" spans="17:25" x14ac:dyDescent="0.35">
      <c r="Q406">
        <v>25</v>
      </c>
      <c r="R406">
        <v>9.0788308960852664</v>
      </c>
      <c r="S406">
        <v>0.65450243724806434</v>
      </c>
      <c r="T406"/>
      <c r="U406"/>
      <c r="V406"/>
      <c r="W406"/>
      <c r="X406"/>
      <c r="Y406"/>
    </row>
    <row r="407" spans="17:25" x14ac:dyDescent="0.35">
      <c r="Q407">
        <v>26</v>
      </c>
      <c r="R407">
        <v>5.8370181430065653</v>
      </c>
      <c r="S407">
        <v>-1.9370181430065654</v>
      </c>
      <c r="T407"/>
      <c r="U407"/>
      <c r="V407"/>
      <c r="W407"/>
      <c r="X407"/>
      <c r="Y407"/>
    </row>
    <row r="408" spans="17:25" x14ac:dyDescent="0.35">
      <c r="Q408">
        <v>27</v>
      </c>
      <c r="R408">
        <v>10.562718492572646</v>
      </c>
      <c r="S408">
        <v>-2.9385159239346592E-2</v>
      </c>
      <c r="T408"/>
      <c r="U408"/>
      <c r="V408"/>
      <c r="W408"/>
      <c r="X408"/>
      <c r="Y408"/>
    </row>
    <row r="409" spans="17:25" x14ac:dyDescent="0.35">
      <c r="Q409">
        <v>28</v>
      </c>
      <c r="R409">
        <v>4.758890265623382</v>
      </c>
      <c r="S409">
        <v>-0.42555693229005165</v>
      </c>
      <c r="T409"/>
      <c r="U409"/>
      <c r="V409"/>
      <c r="W409"/>
      <c r="X409"/>
      <c r="Y409"/>
    </row>
    <row r="410" spans="17:25" x14ac:dyDescent="0.35">
      <c r="Q410">
        <v>29</v>
      </c>
      <c r="R410">
        <v>9.9538885012388985</v>
      </c>
      <c r="S410">
        <v>0.11277816542770225</v>
      </c>
      <c r="T410"/>
      <c r="U410"/>
      <c r="V410"/>
      <c r="W410"/>
      <c r="X410"/>
      <c r="Y410"/>
    </row>
    <row r="411" spans="17:25" x14ac:dyDescent="0.35">
      <c r="Q411">
        <v>30</v>
      </c>
      <c r="R411">
        <v>4.4395097631234339</v>
      </c>
      <c r="S411">
        <v>-0.54784309645677398</v>
      </c>
      <c r="T411"/>
      <c r="U411"/>
      <c r="V411"/>
      <c r="W411"/>
      <c r="X411"/>
      <c r="Y411"/>
    </row>
    <row r="412" spans="17:25" x14ac:dyDescent="0.35">
      <c r="Q412">
        <v>31</v>
      </c>
      <c r="R412">
        <v>10.310684979831658</v>
      </c>
      <c r="S412">
        <v>5.9816868349429342E-3</v>
      </c>
      <c r="T412"/>
      <c r="U412"/>
      <c r="V412"/>
      <c r="W412"/>
      <c r="X412"/>
      <c r="Y412"/>
    </row>
    <row r="413" spans="17:25" x14ac:dyDescent="0.35">
      <c r="Q413">
        <v>32</v>
      </c>
      <c r="R413">
        <v>4.299904976231713</v>
      </c>
      <c r="S413">
        <v>-1.0082383095650531</v>
      </c>
      <c r="T413"/>
      <c r="U413"/>
      <c r="V413"/>
      <c r="W413"/>
      <c r="X413"/>
      <c r="Y413"/>
    </row>
    <row r="414" spans="17:25" x14ac:dyDescent="0.35">
      <c r="Q414">
        <v>33</v>
      </c>
      <c r="R414">
        <v>10.026533123284477</v>
      </c>
      <c r="S414">
        <v>0.75680021004882292</v>
      </c>
      <c r="T414"/>
      <c r="U414"/>
      <c r="V414"/>
      <c r="W414"/>
      <c r="X414"/>
      <c r="Y414"/>
    </row>
    <row r="415" spans="17:25" x14ac:dyDescent="0.35">
      <c r="Q415">
        <v>34</v>
      </c>
      <c r="R415">
        <v>3.9178024152974729</v>
      </c>
      <c r="S415">
        <v>0.38219758470252696</v>
      </c>
      <c r="T415"/>
      <c r="U415"/>
      <c r="V415"/>
      <c r="W415"/>
      <c r="X415"/>
      <c r="Y415"/>
    </row>
    <row r="416" spans="17:25" x14ac:dyDescent="0.35">
      <c r="Q416">
        <v>35</v>
      </c>
      <c r="R416">
        <v>10.766495136110171</v>
      </c>
      <c r="S416">
        <v>1.9251715305564296</v>
      </c>
      <c r="T416"/>
      <c r="U416"/>
      <c r="V416"/>
      <c r="W416"/>
      <c r="X416"/>
      <c r="Y416"/>
    </row>
    <row r="417" spans="17:25" x14ac:dyDescent="0.35">
      <c r="Q417">
        <v>36</v>
      </c>
      <c r="R417">
        <v>4.63579674519469</v>
      </c>
      <c r="S417">
        <v>2.5642032548053102</v>
      </c>
      <c r="T417"/>
      <c r="U417"/>
      <c r="V417"/>
      <c r="W417"/>
      <c r="X417"/>
      <c r="Y417"/>
    </row>
    <row r="418" spans="17:25" x14ac:dyDescent="0.35">
      <c r="Q418">
        <v>37</v>
      </c>
      <c r="R418">
        <v>11.883609877491617</v>
      </c>
      <c r="S418">
        <v>-0.41694321082501773</v>
      </c>
      <c r="T418"/>
      <c r="U418"/>
      <c r="V418"/>
      <c r="W418"/>
      <c r="X418"/>
      <c r="Y418"/>
    </row>
    <row r="419" spans="17:25" x14ac:dyDescent="0.35">
      <c r="Q419">
        <v>38</v>
      </c>
      <c r="R419">
        <v>6.7433708515057287</v>
      </c>
      <c r="S419">
        <v>1.1482958151609317</v>
      </c>
      <c r="T419"/>
      <c r="U419"/>
      <c r="V419"/>
      <c r="W419"/>
      <c r="X419"/>
      <c r="Y419"/>
    </row>
    <row r="420" spans="17:25" x14ac:dyDescent="0.35">
      <c r="Q420">
        <v>39</v>
      </c>
      <c r="R420">
        <v>11.235437904203195</v>
      </c>
      <c r="S420">
        <v>-0.71877123753659511</v>
      </c>
      <c r="T420"/>
      <c r="U420"/>
      <c r="V420"/>
      <c r="W420"/>
      <c r="X420"/>
      <c r="Y420"/>
    </row>
    <row r="421" spans="17:25" x14ac:dyDescent="0.35">
      <c r="Q421">
        <v>40</v>
      </c>
      <c r="R421">
        <v>7.8817113929181888</v>
      </c>
      <c r="S421">
        <v>-1.9983780595848586</v>
      </c>
      <c r="T421"/>
      <c r="U421"/>
      <c r="V421"/>
      <c r="W421"/>
      <c r="X421"/>
      <c r="Y421"/>
    </row>
    <row r="422" spans="17:25" x14ac:dyDescent="0.35">
      <c r="Q422">
        <v>41</v>
      </c>
      <c r="R422">
        <v>11.452455137006091</v>
      </c>
      <c r="S422">
        <v>-0.55245513700609017</v>
      </c>
      <c r="T422"/>
      <c r="U422"/>
      <c r="V422"/>
      <c r="W422"/>
      <c r="X422"/>
      <c r="Y422"/>
    </row>
    <row r="423" spans="17:25" x14ac:dyDescent="0.35">
      <c r="Q423">
        <v>42</v>
      </c>
      <c r="R423">
        <v>6.8452048912033145</v>
      </c>
      <c r="S423">
        <v>-0.7452048912033149</v>
      </c>
      <c r="T423"/>
      <c r="U423"/>
      <c r="V423"/>
      <c r="W423"/>
      <c r="X423"/>
      <c r="Y423"/>
    </row>
    <row r="424" spans="17:25" x14ac:dyDescent="0.35">
      <c r="Q424">
        <v>43</v>
      </c>
      <c r="R424">
        <v>11.092343676667927</v>
      </c>
      <c r="S424">
        <v>1.5989656665373886E-2</v>
      </c>
      <c r="T424"/>
      <c r="U424"/>
      <c r="V424"/>
      <c r="W424"/>
      <c r="X424"/>
      <c r="Y424"/>
    </row>
    <row r="425" spans="17:25" x14ac:dyDescent="0.35">
      <c r="Q425">
        <v>44</v>
      </c>
      <c r="R425">
        <v>6.3625837679831534</v>
      </c>
      <c r="S425">
        <v>-0.38758376798315375</v>
      </c>
      <c r="T425"/>
      <c r="U425"/>
      <c r="V425"/>
      <c r="W425"/>
      <c r="X425"/>
      <c r="Y425"/>
    </row>
    <row r="426" spans="17:25" x14ac:dyDescent="0.35">
      <c r="Q426">
        <v>45</v>
      </c>
      <c r="R426">
        <v>11.483761832541694</v>
      </c>
      <c r="S426">
        <v>-2.5428499208393518E-2</v>
      </c>
      <c r="T426"/>
      <c r="U426"/>
      <c r="V426"/>
      <c r="W426"/>
      <c r="X426"/>
      <c r="Y426"/>
    </row>
    <row r="427" spans="17:25" x14ac:dyDescent="0.35">
      <c r="Q427">
        <v>46</v>
      </c>
      <c r="R427">
        <v>6.7485191426648701</v>
      </c>
      <c r="S427">
        <v>0.65981419066845959</v>
      </c>
      <c r="T427"/>
      <c r="U427"/>
      <c r="V427"/>
      <c r="W427"/>
      <c r="X427"/>
      <c r="Y427"/>
    </row>
    <row r="428" spans="17:25" x14ac:dyDescent="0.35">
      <c r="Q428">
        <v>47</v>
      </c>
      <c r="R428">
        <v>11.1627998892817</v>
      </c>
      <c r="S428">
        <v>-0.46279988928170113</v>
      </c>
      <c r="T428"/>
      <c r="U428"/>
      <c r="V428"/>
      <c r="W428"/>
      <c r="X428"/>
      <c r="Y428"/>
    </row>
    <row r="429" spans="17:25" x14ac:dyDescent="0.35">
      <c r="Q429">
        <v>48</v>
      </c>
      <c r="R429">
        <v>6.9363631920101252</v>
      </c>
      <c r="S429">
        <v>0.13863680798987499</v>
      </c>
      <c r="T429"/>
      <c r="U429"/>
      <c r="V429"/>
      <c r="W429"/>
      <c r="X429"/>
      <c r="Y429"/>
    </row>
    <row r="430" spans="17:25" x14ac:dyDescent="0.35">
      <c r="Q430">
        <v>49</v>
      </c>
      <c r="R430">
        <v>11.101361679855252</v>
      </c>
      <c r="S430">
        <v>0.61530498681134738</v>
      </c>
      <c r="T430"/>
      <c r="U430"/>
      <c r="V430"/>
      <c r="W430"/>
      <c r="X430"/>
      <c r="Y430"/>
    </row>
    <row r="431" spans="17:25" x14ac:dyDescent="0.35">
      <c r="Q431">
        <v>50</v>
      </c>
      <c r="R431">
        <v>6.9749971673176612</v>
      </c>
      <c r="S431">
        <v>-1.6916638339843315</v>
      </c>
      <c r="T431"/>
      <c r="U431"/>
      <c r="V431"/>
      <c r="W431"/>
      <c r="X431"/>
      <c r="Y431"/>
    </row>
    <row r="432" spans="17:25" x14ac:dyDescent="0.35">
      <c r="Q432">
        <v>51</v>
      </c>
      <c r="R432">
        <v>12.382819908501652</v>
      </c>
      <c r="S432">
        <v>0.58384675816494713</v>
      </c>
      <c r="T432"/>
      <c r="U432"/>
      <c r="V432"/>
      <c r="W432"/>
      <c r="X432"/>
      <c r="Y432"/>
    </row>
    <row r="433" spans="17:29" x14ac:dyDescent="0.35">
      <c r="Q433">
        <v>52</v>
      </c>
      <c r="R433">
        <v>6.1378196735002035</v>
      </c>
      <c r="S433">
        <v>-0.16281967350020388</v>
      </c>
      <c r="T433"/>
      <c r="U433"/>
      <c r="V433"/>
      <c r="W433"/>
      <c r="X433"/>
      <c r="Y433"/>
    </row>
    <row r="434" spans="17:29" x14ac:dyDescent="0.35">
      <c r="Q434">
        <v>53</v>
      </c>
      <c r="R434">
        <v>12.928239340991242</v>
      </c>
      <c r="S434">
        <v>0.38009399234205787</v>
      </c>
      <c r="T434"/>
      <c r="U434"/>
      <c r="V434"/>
      <c r="W434"/>
      <c r="X434"/>
      <c r="Y434"/>
    </row>
    <row r="435" spans="17:29" x14ac:dyDescent="0.35">
      <c r="Q435">
        <v>54</v>
      </c>
      <c r="R435">
        <v>6.4358817369104049</v>
      </c>
      <c r="S435">
        <v>0.98078492975625498</v>
      </c>
      <c r="T435"/>
      <c r="U435"/>
      <c r="V435"/>
      <c r="W435"/>
      <c r="X435"/>
      <c r="Y435"/>
    </row>
    <row r="436" spans="17:29" x14ac:dyDescent="0.35">
      <c r="Q436">
        <v>55</v>
      </c>
      <c r="R436">
        <v>11.879769167632958</v>
      </c>
      <c r="S436">
        <v>1.5868974990336415</v>
      </c>
      <c r="T436"/>
      <c r="U436"/>
      <c r="V436"/>
      <c r="W436"/>
      <c r="X436"/>
      <c r="Y436"/>
    </row>
    <row r="437" spans="17:29" x14ac:dyDescent="0.35">
      <c r="Q437">
        <v>56</v>
      </c>
      <c r="R437">
        <v>6.4059903408084757</v>
      </c>
      <c r="S437">
        <v>2.4690096591915243</v>
      </c>
      <c r="T437"/>
      <c r="U437"/>
      <c r="V437"/>
      <c r="W437"/>
      <c r="X437"/>
      <c r="Y437"/>
    </row>
    <row r="438" spans="17:29" x14ac:dyDescent="0.35">
      <c r="Q438">
        <v>57</v>
      </c>
      <c r="R438">
        <v>11.663838331315278</v>
      </c>
      <c r="S438">
        <v>-1.0221716646486776</v>
      </c>
      <c r="T438"/>
      <c r="U438"/>
      <c r="V438"/>
      <c r="W438"/>
      <c r="X438"/>
      <c r="Y438"/>
    </row>
    <row r="439" spans="17:29" x14ac:dyDescent="0.35">
      <c r="Q439">
        <v>58</v>
      </c>
      <c r="R439">
        <v>7.0645350259542239</v>
      </c>
      <c r="S439">
        <v>2.0687983073791054</v>
      </c>
      <c r="T439"/>
      <c r="U439"/>
      <c r="V439"/>
      <c r="W439"/>
      <c r="X439"/>
      <c r="Y439"/>
    </row>
    <row r="440" spans="17:29" x14ac:dyDescent="0.35">
      <c r="Q440">
        <v>59</v>
      </c>
      <c r="R440">
        <v>12.183309739811879</v>
      </c>
      <c r="S440">
        <v>0.98335692685472154</v>
      </c>
      <c r="T440"/>
      <c r="U440"/>
      <c r="V440"/>
      <c r="W440"/>
      <c r="X440"/>
      <c r="Y440"/>
    </row>
    <row r="441" spans="17:29" ht="16" thickBot="1" x14ac:dyDescent="0.4">
      <c r="Q441" s="22">
        <v>60</v>
      </c>
      <c r="R441" s="22">
        <v>9.3342093377035038</v>
      </c>
      <c r="S441" s="22">
        <v>-1.3842093377035036</v>
      </c>
      <c r="T441"/>
      <c r="U441"/>
      <c r="V441"/>
      <c r="W441"/>
      <c r="X441"/>
      <c r="Y441"/>
    </row>
    <row r="444" spans="17:29" ht="16" thickBot="1" x14ac:dyDescent="0.4"/>
    <row r="445" spans="17:29" ht="159.5" x14ac:dyDescent="0.35">
      <c r="Q445" s="19" t="s">
        <v>112</v>
      </c>
      <c r="R445" s="24" t="s">
        <v>25</v>
      </c>
      <c r="S445" s="24" t="s">
        <v>39</v>
      </c>
      <c r="T445" s="23" t="s">
        <v>28</v>
      </c>
      <c r="U445" s="24" t="s">
        <v>41</v>
      </c>
      <c r="V445" s="24" t="s">
        <v>40</v>
      </c>
      <c r="W445" s="24" t="s">
        <v>26</v>
      </c>
      <c r="X445" s="24" t="s">
        <v>27</v>
      </c>
      <c r="Y445" s="23" t="s">
        <v>23</v>
      </c>
      <c r="Z445" s="24" t="s">
        <v>102</v>
      </c>
      <c r="AA445" s="24" t="s">
        <v>101</v>
      </c>
      <c r="AB445" s="24" t="s">
        <v>103</v>
      </c>
      <c r="AC445" s="24" t="s">
        <v>106</v>
      </c>
    </row>
    <row r="446" spans="17:29" ht="29" x14ac:dyDescent="0.35">
      <c r="Q446" s="20" t="s">
        <v>25</v>
      </c>
      <c r="R446">
        <v>1</v>
      </c>
      <c r="S446"/>
      <c r="T446"/>
      <c r="U446"/>
      <c r="V446"/>
      <c r="W446"/>
      <c r="X446"/>
      <c r="Y446"/>
      <c r="Z446"/>
      <c r="AA446"/>
      <c r="AB446"/>
      <c r="AC446"/>
    </row>
    <row r="447" spans="17:29" ht="43.5" x14ac:dyDescent="0.35">
      <c r="Q447" s="20" t="s">
        <v>39</v>
      </c>
      <c r="R447">
        <v>-0.83003670935085971</v>
      </c>
      <c r="S447">
        <v>1</v>
      </c>
      <c r="T447"/>
      <c r="U447"/>
      <c r="V447"/>
      <c r="W447"/>
      <c r="X447"/>
      <c r="Y447"/>
      <c r="Z447"/>
      <c r="AA447"/>
      <c r="AB447"/>
      <c r="AC447"/>
    </row>
    <row r="448" spans="17:29" x14ac:dyDescent="0.35">
      <c r="Q448" t="s">
        <v>28</v>
      </c>
      <c r="R448">
        <v>0.88754766187004697</v>
      </c>
      <c r="S448">
        <v>-0.80123874406015494</v>
      </c>
      <c r="T448">
        <v>1</v>
      </c>
      <c r="U448"/>
      <c r="V448"/>
      <c r="W448"/>
      <c r="X448"/>
      <c r="Y448"/>
      <c r="Z448"/>
      <c r="AA448"/>
      <c r="AB448"/>
      <c r="AC448"/>
    </row>
    <row r="449" spans="17:29" ht="29" x14ac:dyDescent="0.35">
      <c r="Q449" s="20" t="s">
        <v>41</v>
      </c>
      <c r="R449">
        <v>0.12188722284938057</v>
      </c>
      <c r="S449">
        <v>-3.9698926945773254E-2</v>
      </c>
      <c r="T449">
        <v>-7.3233355269384251E-2</v>
      </c>
      <c r="U449">
        <v>1</v>
      </c>
      <c r="V449"/>
      <c r="W449"/>
      <c r="X449"/>
      <c r="Y449"/>
      <c r="Z449"/>
      <c r="AA449"/>
      <c r="AB449"/>
      <c r="AC449"/>
    </row>
    <row r="450" spans="17:29" ht="43.5" x14ac:dyDescent="0.35">
      <c r="Q450" s="20" t="s">
        <v>40</v>
      </c>
      <c r="R450">
        <v>-0.1765177887637191</v>
      </c>
      <c r="S450">
        <v>0.30475612408830643</v>
      </c>
      <c r="T450">
        <v>-0.15758380359668017</v>
      </c>
      <c r="U450">
        <v>-0.43932494096985192</v>
      </c>
      <c r="V450">
        <v>1</v>
      </c>
      <c r="W450"/>
      <c r="X450"/>
      <c r="Y450"/>
      <c r="Z450"/>
      <c r="AA450"/>
      <c r="AB450"/>
      <c r="AC450"/>
    </row>
    <row r="451" spans="17:29" ht="29" x14ac:dyDescent="0.35">
      <c r="Q451" s="20" t="s">
        <v>26</v>
      </c>
      <c r="R451">
        <v>-0.64254624407619931</v>
      </c>
      <c r="S451">
        <v>0.68539037130665903</v>
      </c>
      <c r="T451">
        <v>-0.5116282412638592</v>
      </c>
      <c r="U451">
        <v>-0.26652823068519238</v>
      </c>
      <c r="V451">
        <v>0.32591695476217791</v>
      </c>
      <c r="W451">
        <v>1</v>
      </c>
      <c r="X451"/>
      <c r="Y451"/>
      <c r="Z451"/>
      <c r="AA451"/>
      <c r="AB451"/>
      <c r="AC451"/>
    </row>
    <row r="452" spans="17:29" ht="29" x14ac:dyDescent="0.35">
      <c r="Q452" s="20" t="s">
        <v>27</v>
      </c>
      <c r="R452">
        <v>0.22809179110144112</v>
      </c>
      <c r="S452">
        <v>-7.6417978295787017E-2</v>
      </c>
      <c r="T452">
        <v>0.45673998989948694</v>
      </c>
      <c r="U452">
        <v>-0.37270953998492468</v>
      </c>
      <c r="V452">
        <v>0.25331179908013363</v>
      </c>
      <c r="W452">
        <v>0.51897841272684742</v>
      </c>
      <c r="X452">
        <v>1</v>
      </c>
      <c r="Y452"/>
      <c r="Z452"/>
      <c r="AA452"/>
      <c r="AB452"/>
      <c r="AC452"/>
    </row>
    <row r="453" spans="17:29" x14ac:dyDescent="0.35">
      <c r="Q453" t="s">
        <v>23</v>
      </c>
      <c r="R453">
        <v>0.24526752432109708</v>
      </c>
      <c r="S453">
        <v>-8.9577561774951978E-2</v>
      </c>
      <c r="T453">
        <v>0.39475124767747627</v>
      </c>
      <c r="U453">
        <v>-0.42435803839565039</v>
      </c>
      <c r="V453">
        <v>9.6700571916590303E-2</v>
      </c>
      <c r="W453">
        <v>0.25751478123758886</v>
      </c>
      <c r="X453">
        <v>0.66091833108235976</v>
      </c>
      <c r="Y453">
        <v>1</v>
      </c>
      <c r="Z453"/>
      <c r="AA453"/>
      <c r="AB453"/>
      <c r="AC453"/>
    </row>
    <row r="454" spans="17:29" ht="43.5" x14ac:dyDescent="0.35">
      <c r="Q454" s="20" t="s">
        <v>102</v>
      </c>
      <c r="R454">
        <v>0.55770876013381432</v>
      </c>
      <c r="S454">
        <v>1.7172769988916736E-17</v>
      </c>
      <c r="T454">
        <v>0.39893598101732658</v>
      </c>
      <c r="U454">
        <v>0.15946612734075022</v>
      </c>
      <c r="V454">
        <v>0.13706254427619197</v>
      </c>
      <c r="W454">
        <v>-0.13205292963012724</v>
      </c>
      <c r="X454">
        <v>0.29524740443749214</v>
      </c>
      <c r="Y454">
        <v>0.30645898348940026</v>
      </c>
      <c r="Z454">
        <v>1</v>
      </c>
      <c r="AA454"/>
      <c r="AB454"/>
      <c r="AC454"/>
    </row>
    <row r="455" spans="17:29" ht="43.5" x14ac:dyDescent="0.35">
      <c r="Q455" s="20" t="s">
        <v>101</v>
      </c>
      <c r="R455">
        <v>0.41565866518426081</v>
      </c>
      <c r="S455">
        <v>2.1961441438768668E-16</v>
      </c>
      <c r="T455">
        <v>-3.1547131467316421E-16</v>
      </c>
      <c r="U455">
        <v>0.37101121202188736</v>
      </c>
      <c r="V455">
        <v>5.4429499238216418E-2</v>
      </c>
      <c r="W455">
        <v>-0.23329740164098853</v>
      </c>
      <c r="X455">
        <v>-0.19518189195165875</v>
      </c>
      <c r="Y455">
        <v>-7.1694988996323553E-2</v>
      </c>
      <c r="Z455">
        <v>0.74529699889334666</v>
      </c>
      <c r="AA455">
        <v>1</v>
      </c>
      <c r="AB455"/>
      <c r="AC455"/>
    </row>
    <row r="456" spans="17:29" ht="43.5" x14ac:dyDescent="0.35">
      <c r="Q456" s="20" t="s">
        <v>103</v>
      </c>
      <c r="R456">
        <v>0.3849596695568564</v>
      </c>
      <c r="S456">
        <v>5.5449028636911805E-15</v>
      </c>
      <c r="T456">
        <v>-5.5165236010607537E-15</v>
      </c>
      <c r="U456">
        <v>1.297375594454761E-15</v>
      </c>
      <c r="V456">
        <v>0.22512682212510557</v>
      </c>
      <c r="W456">
        <v>-0.15738069063718679</v>
      </c>
      <c r="X456">
        <v>-0.10322822438088444</v>
      </c>
      <c r="Y456">
        <v>6.0516088367078176E-2</v>
      </c>
      <c r="Z456">
        <v>0.69025214784952482</v>
      </c>
      <c r="AA456">
        <v>0.92614373716041642</v>
      </c>
      <c r="AB456">
        <v>1</v>
      </c>
      <c r="AC456"/>
    </row>
    <row r="457" spans="17:29" ht="44" thickBot="1" x14ac:dyDescent="0.4">
      <c r="Q457" s="21" t="s">
        <v>106</v>
      </c>
      <c r="R457" s="22">
        <v>0.37115003700233518</v>
      </c>
      <c r="S457" s="22">
        <v>4.5545242708114142E-15</v>
      </c>
      <c r="T457" s="22">
        <v>-4.8732017723535342E-15</v>
      </c>
      <c r="U457" s="22">
        <v>7.0673092205455653E-17</v>
      </c>
      <c r="V457" s="22">
        <v>-2.178876792988476E-17</v>
      </c>
      <c r="W457" s="37">
        <v>-0.16750589915000208</v>
      </c>
      <c r="X457" s="22">
        <v>-0.13079441382909932</v>
      </c>
      <c r="Y457" s="22">
        <v>9.2786074973333715E-2</v>
      </c>
      <c r="Z457" s="22">
        <v>0.66549077858000039</v>
      </c>
      <c r="AA457" s="22">
        <v>0.89292024463825193</v>
      </c>
      <c r="AB457" s="22">
        <v>0.96412706668618431</v>
      </c>
      <c r="AC457" s="22">
        <v>1</v>
      </c>
    </row>
    <row r="461" spans="17:29" x14ac:dyDescent="0.35">
      <c r="Q461" s="39" t="s">
        <v>111</v>
      </c>
    </row>
    <row r="462" spans="17:29" x14ac:dyDescent="0.35">
      <c r="Q462" t="s">
        <v>72</v>
      </c>
      <c r="R462"/>
      <c r="S462"/>
      <c r="T462"/>
      <c r="U462"/>
      <c r="V462"/>
      <c r="W462"/>
      <c r="X462"/>
      <c r="Y462"/>
    </row>
    <row r="463" spans="17:29" ht="16" thickBot="1" x14ac:dyDescent="0.4">
      <c r="Q463"/>
      <c r="R463"/>
      <c r="S463"/>
      <c r="T463"/>
      <c r="U463"/>
      <c r="V463"/>
      <c r="W463"/>
      <c r="X463"/>
      <c r="Y463"/>
    </row>
    <row r="464" spans="17:29" x14ac:dyDescent="0.35">
      <c r="Q464" s="36" t="s">
        <v>73</v>
      </c>
      <c r="R464" s="36"/>
      <c r="S464"/>
      <c r="T464"/>
      <c r="U464"/>
      <c r="V464"/>
      <c r="W464"/>
      <c r="X464"/>
      <c r="Y464"/>
    </row>
    <row r="465" spans="17:25" x14ac:dyDescent="0.35">
      <c r="Q465" t="s">
        <v>74</v>
      </c>
      <c r="R465">
        <v>0.93296998878291137</v>
      </c>
      <c r="S465"/>
      <c r="T465"/>
      <c r="U465"/>
      <c r="V465"/>
      <c r="W465"/>
      <c r="X465"/>
      <c r="Y465"/>
    </row>
    <row r="466" spans="17:25" x14ac:dyDescent="0.35">
      <c r="Q466" t="s">
        <v>75</v>
      </c>
      <c r="R466">
        <v>0.87043299996958579</v>
      </c>
      <c r="S466"/>
      <c r="T466"/>
      <c r="U466"/>
      <c r="V466"/>
      <c r="W466"/>
      <c r="X466"/>
      <c r="Y466"/>
    </row>
    <row r="467" spans="17:25" x14ac:dyDescent="0.35">
      <c r="Q467" t="s">
        <v>76</v>
      </c>
      <c r="R467">
        <v>0.85843605552232516</v>
      </c>
      <c r="S467"/>
      <c r="T467"/>
      <c r="U467"/>
      <c r="V467"/>
      <c r="W467"/>
      <c r="X467"/>
      <c r="Y467"/>
    </row>
    <row r="468" spans="17:25" x14ac:dyDescent="0.35">
      <c r="Q468" t="s">
        <v>77</v>
      </c>
      <c r="R468">
        <v>1.1728894768197384</v>
      </c>
      <c r="S468"/>
      <c r="T468"/>
      <c r="U468"/>
      <c r="V468"/>
      <c r="W468"/>
      <c r="X468"/>
      <c r="Y468"/>
    </row>
    <row r="469" spans="17:25" ht="16" thickBot="1" x14ac:dyDescent="0.4">
      <c r="Q469" s="22" t="s">
        <v>78</v>
      </c>
      <c r="R469" s="22">
        <v>60</v>
      </c>
      <c r="S469"/>
      <c r="T469"/>
      <c r="U469"/>
      <c r="V469"/>
      <c r="W469"/>
      <c r="X469"/>
      <c r="Y469"/>
    </row>
    <row r="470" spans="17:25" x14ac:dyDescent="0.35">
      <c r="Q470"/>
      <c r="R470"/>
      <c r="S470"/>
      <c r="T470"/>
      <c r="U470"/>
      <c r="V470"/>
      <c r="W470"/>
      <c r="X470"/>
      <c r="Y470"/>
    </row>
    <row r="471" spans="17:25" ht="16" thickBot="1" x14ac:dyDescent="0.4">
      <c r="Q471" t="s">
        <v>79</v>
      </c>
      <c r="R471"/>
      <c r="S471"/>
      <c r="T471"/>
      <c r="U471"/>
      <c r="V471"/>
      <c r="W471"/>
      <c r="X471"/>
      <c r="Y471"/>
    </row>
    <row r="472" spans="17:25" x14ac:dyDescent="0.35">
      <c r="Q472" s="23"/>
      <c r="R472" s="23" t="s">
        <v>84</v>
      </c>
      <c r="S472" s="23" t="s">
        <v>85</v>
      </c>
      <c r="T472" s="23" t="s">
        <v>86</v>
      </c>
      <c r="U472" s="23" t="s">
        <v>87</v>
      </c>
      <c r="V472" s="23" t="s">
        <v>88</v>
      </c>
      <c r="W472"/>
      <c r="X472"/>
      <c r="Y472"/>
    </row>
    <row r="473" spans="17:25" x14ac:dyDescent="0.35">
      <c r="Q473" t="s">
        <v>80</v>
      </c>
      <c r="R473">
        <v>5</v>
      </c>
      <c r="S473">
        <v>499.05554319226519</v>
      </c>
      <c r="T473">
        <v>99.811108638453035</v>
      </c>
      <c r="U473">
        <v>72.554557853966202</v>
      </c>
      <c r="V473">
        <v>1.0075326485563303E-22</v>
      </c>
      <c r="W473"/>
      <c r="X473"/>
      <c r="Y473"/>
    </row>
    <row r="474" spans="17:25" x14ac:dyDescent="0.35">
      <c r="Q474" t="s">
        <v>81</v>
      </c>
      <c r="R474">
        <v>54</v>
      </c>
      <c r="S474">
        <v>74.286165141061915</v>
      </c>
      <c r="T474">
        <v>1.3756697248344798</v>
      </c>
      <c r="U474"/>
      <c r="V474"/>
      <c r="W474"/>
      <c r="X474"/>
      <c r="Y474"/>
    </row>
    <row r="475" spans="17:25" ht="16" thickBot="1" x14ac:dyDescent="0.4">
      <c r="Q475" s="22" t="s">
        <v>82</v>
      </c>
      <c r="R475" s="22">
        <v>59</v>
      </c>
      <c r="S475" s="22">
        <v>573.34170833332712</v>
      </c>
      <c r="T475" s="22"/>
      <c r="U475" s="22"/>
      <c r="V475" s="22"/>
      <c r="W475"/>
      <c r="X475"/>
      <c r="Y475"/>
    </row>
    <row r="476" spans="17:25" ht="16" thickBot="1" x14ac:dyDescent="0.4">
      <c r="Q476"/>
      <c r="R476"/>
      <c r="S476"/>
      <c r="T476"/>
      <c r="U476"/>
      <c r="V476"/>
      <c r="W476"/>
      <c r="X476"/>
      <c r="Y476"/>
    </row>
    <row r="477" spans="17:25" x14ac:dyDescent="0.35">
      <c r="Q477" s="23"/>
      <c r="R477" s="23" t="s">
        <v>89</v>
      </c>
      <c r="S477" s="23" t="s">
        <v>77</v>
      </c>
      <c r="T477" s="23" t="s">
        <v>90</v>
      </c>
      <c r="U477" s="23" t="s">
        <v>91</v>
      </c>
      <c r="V477" s="23" t="s">
        <v>92</v>
      </c>
      <c r="W477" s="23" t="s">
        <v>93</v>
      </c>
      <c r="X477" s="23" t="s">
        <v>94</v>
      </c>
      <c r="Y477" s="23" t="s">
        <v>95</v>
      </c>
    </row>
    <row r="478" spans="17:25" x14ac:dyDescent="0.35">
      <c r="Q478" t="s">
        <v>83</v>
      </c>
      <c r="R478">
        <v>-198.63326478013735</v>
      </c>
      <c r="S478">
        <v>66.546255192733014</v>
      </c>
      <c r="T478">
        <v>-2.9848901971245483</v>
      </c>
      <c r="U478">
        <v>4.2552762296174627E-3</v>
      </c>
      <c r="V478">
        <v>-332.05047352252473</v>
      </c>
      <c r="W478">
        <v>-65.216056037749951</v>
      </c>
      <c r="X478">
        <v>-332.05047352252473</v>
      </c>
      <c r="Y478">
        <v>-65.216056037749951</v>
      </c>
    </row>
    <row r="479" spans="17:25" ht="43.5" x14ac:dyDescent="0.35">
      <c r="Q479" s="20" t="s">
        <v>39</v>
      </c>
      <c r="R479">
        <v>-1.501066562293611</v>
      </c>
      <c r="S479">
        <v>0.61372957996315392</v>
      </c>
      <c r="T479">
        <v>-2.4458110074859509</v>
      </c>
      <c r="U479">
        <v>1.7742139146442334E-2</v>
      </c>
      <c r="V479">
        <v>-2.7315202857100944</v>
      </c>
      <c r="W479">
        <v>-0.27061283887712739</v>
      </c>
      <c r="X479">
        <v>-2.7315202857100944</v>
      </c>
      <c r="Y479">
        <v>-0.27061283887712739</v>
      </c>
    </row>
    <row r="480" spans="17:25" x14ac:dyDescent="0.35">
      <c r="Q480" t="s">
        <v>28</v>
      </c>
      <c r="R480">
        <v>0.60916626265361762</v>
      </c>
      <c r="S480">
        <v>7.7268023163839669E-2</v>
      </c>
      <c r="T480">
        <v>7.8838080451720254</v>
      </c>
      <c r="U480">
        <v>1.5194157882566146E-10</v>
      </c>
      <c r="V480">
        <v>0.45425320337320041</v>
      </c>
      <c r="W480">
        <v>0.76407932193403483</v>
      </c>
      <c r="X480">
        <v>0.45425320337320041</v>
      </c>
      <c r="Y480">
        <v>0.76407932193403483</v>
      </c>
    </row>
    <row r="481" spans="17:25" ht="29" x14ac:dyDescent="0.35">
      <c r="Q481" s="20" t="s">
        <v>41</v>
      </c>
      <c r="R481">
        <v>0.20160777277303699</v>
      </c>
      <c r="S481">
        <v>6.4771592699580424E-2</v>
      </c>
      <c r="T481">
        <v>3.112595574237639</v>
      </c>
      <c r="U481">
        <v>2.9633809537312462E-3</v>
      </c>
      <c r="V481">
        <v>7.1748548106695398E-2</v>
      </c>
      <c r="W481">
        <v>0.33146699743937857</v>
      </c>
      <c r="X481">
        <v>7.1748548106695398E-2</v>
      </c>
      <c r="Y481">
        <v>0.33146699743937857</v>
      </c>
    </row>
    <row r="482" spans="17:25" ht="43.5" x14ac:dyDescent="0.35">
      <c r="Q482" s="20" t="s">
        <v>40</v>
      </c>
      <c r="R482">
        <v>0.10692042371022503</v>
      </c>
      <c r="S482">
        <v>5.0262736067431056E-2</v>
      </c>
      <c r="T482">
        <v>2.1272304708359617</v>
      </c>
      <c r="U482">
        <v>3.7984836999427854E-2</v>
      </c>
      <c r="V482">
        <v>6.1497052009696351E-3</v>
      </c>
      <c r="W482">
        <v>0.20769114221948043</v>
      </c>
      <c r="X482">
        <v>6.1497052009696351E-3</v>
      </c>
      <c r="Y482">
        <v>0.20769114221948043</v>
      </c>
    </row>
    <row r="483" spans="17:25" ht="29.5" thickBot="1" x14ac:dyDescent="0.4">
      <c r="Q483" s="21" t="s">
        <v>26</v>
      </c>
      <c r="R483" s="22">
        <v>-2.9388965569804977E-2</v>
      </c>
      <c r="S483" s="22">
        <v>1.5911678544410664E-2</v>
      </c>
      <c r="T483" s="37">
        <v>-1.8470059892033523</v>
      </c>
      <c r="U483" s="41">
        <v>7.0228284850283512E-2</v>
      </c>
      <c r="V483" s="22">
        <v>-6.128996032380022E-2</v>
      </c>
      <c r="W483" s="22">
        <v>2.5120291841902662E-3</v>
      </c>
      <c r="X483" s="22">
        <v>-6.128996032380022E-2</v>
      </c>
      <c r="Y483" s="22">
        <v>2.5120291841902662E-3</v>
      </c>
    </row>
    <row r="484" spans="17:25" x14ac:dyDescent="0.35">
      <c r="Q484"/>
      <c r="R484"/>
      <c r="S484"/>
      <c r="T484"/>
      <c r="U484"/>
      <c r="V484"/>
      <c r="W484"/>
      <c r="X484"/>
      <c r="Y484"/>
    </row>
    <row r="485" spans="17:25" x14ac:dyDescent="0.35">
      <c r="Q485"/>
      <c r="R485"/>
      <c r="S485"/>
      <c r="T485"/>
      <c r="U485"/>
      <c r="V485"/>
      <c r="W485"/>
      <c r="X485"/>
      <c r="Y485"/>
    </row>
    <row r="486" spans="17:25" x14ac:dyDescent="0.35">
      <c r="Q486"/>
      <c r="R486"/>
      <c r="S486"/>
      <c r="T486"/>
      <c r="U486"/>
      <c r="V486"/>
      <c r="W486"/>
      <c r="X486"/>
      <c r="Y486"/>
    </row>
    <row r="487" spans="17:25" x14ac:dyDescent="0.35">
      <c r="Q487" t="s">
        <v>96</v>
      </c>
      <c r="R487"/>
      <c r="S487"/>
      <c r="T487"/>
      <c r="U487"/>
      <c r="V487"/>
      <c r="W487"/>
      <c r="X487"/>
      <c r="Y487"/>
    </row>
    <row r="488" spans="17:25" ht="16" thickBot="1" x14ac:dyDescent="0.4">
      <c r="Q488"/>
      <c r="R488"/>
      <c r="S488"/>
      <c r="T488"/>
      <c r="U488"/>
      <c r="V488"/>
      <c r="W488"/>
      <c r="X488"/>
      <c r="Y488"/>
    </row>
    <row r="489" spans="17:25" ht="43.5" x14ac:dyDescent="0.35">
      <c r="Q489" s="23" t="s">
        <v>97</v>
      </c>
      <c r="R489" s="24" t="s">
        <v>98</v>
      </c>
      <c r="S489" s="23" t="s">
        <v>99</v>
      </c>
      <c r="T489"/>
      <c r="U489"/>
      <c r="V489"/>
      <c r="W489"/>
      <c r="X489"/>
      <c r="Y489"/>
    </row>
    <row r="490" spans="17:25" x14ac:dyDescent="0.35">
      <c r="Q490">
        <v>1</v>
      </c>
      <c r="R490">
        <v>12.338716315254601</v>
      </c>
      <c r="S490">
        <v>-0.48038298192130036</v>
      </c>
      <c r="T490"/>
      <c r="U490"/>
      <c r="V490"/>
      <c r="W490"/>
      <c r="X490"/>
      <c r="Y490"/>
    </row>
    <row r="491" spans="17:25" x14ac:dyDescent="0.35">
      <c r="Q491">
        <v>2</v>
      </c>
      <c r="R491">
        <v>5.4563925939726907</v>
      </c>
      <c r="S491">
        <v>-0.9063925939726909</v>
      </c>
      <c r="T491"/>
      <c r="U491"/>
      <c r="V491"/>
      <c r="W491"/>
      <c r="X491"/>
      <c r="Y491"/>
    </row>
    <row r="492" spans="17:25" x14ac:dyDescent="0.35">
      <c r="Q492">
        <v>3</v>
      </c>
      <c r="R492">
        <v>12.155212013365507</v>
      </c>
      <c r="S492">
        <v>-0.64687868003220572</v>
      </c>
      <c r="T492"/>
      <c r="U492"/>
      <c r="V492"/>
      <c r="W492"/>
      <c r="X492"/>
      <c r="Y492"/>
    </row>
    <row r="493" spans="17:25" x14ac:dyDescent="0.35">
      <c r="Q493">
        <v>4</v>
      </c>
      <c r="R493">
        <v>5.1252136090754519</v>
      </c>
      <c r="S493">
        <v>-0.72521360907546217</v>
      </c>
      <c r="T493"/>
      <c r="U493"/>
      <c r="V493"/>
      <c r="W493"/>
      <c r="X493"/>
      <c r="Y493"/>
    </row>
    <row r="494" spans="17:25" x14ac:dyDescent="0.35">
      <c r="Q494">
        <v>5</v>
      </c>
      <c r="R494">
        <v>12.37358035846054</v>
      </c>
      <c r="S494">
        <v>-0.6485803584605403</v>
      </c>
      <c r="T494"/>
      <c r="U494"/>
      <c r="V494"/>
      <c r="W494"/>
      <c r="X494"/>
      <c r="Y494"/>
    </row>
    <row r="495" spans="17:25" x14ac:dyDescent="0.35">
      <c r="Q495">
        <v>6</v>
      </c>
      <c r="R495">
        <v>5.5116132589462179</v>
      </c>
      <c r="S495">
        <v>-1.5782799256128879</v>
      </c>
      <c r="T495"/>
      <c r="U495"/>
      <c r="V495"/>
      <c r="W495"/>
      <c r="X495"/>
      <c r="Y495"/>
    </row>
    <row r="496" spans="17:25" x14ac:dyDescent="0.35">
      <c r="Q496">
        <v>7</v>
      </c>
      <c r="R496">
        <v>12.300212173453939</v>
      </c>
      <c r="S496">
        <v>-0.21687884012063918</v>
      </c>
      <c r="T496"/>
      <c r="U496"/>
      <c r="V496"/>
      <c r="W496"/>
      <c r="X496"/>
      <c r="Y496"/>
    </row>
    <row r="497" spans="17:25" x14ac:dyDescent="0.35">
      <c r="Q497">
        <v>8</v>
      </c>
      <c r="R497">
        <v>5.2090356852943565</v>
      </c>
      <c r="S497">
        <v>-1.5590356852943565</v>
      </c>
      <c r="T497"/>
      <c r="U497"/>
      <c r="V497"/>
      <c r="W497"/>
      <c r="X497"/>
      <c r="Y497"/>
    </row>
    <row r="498" spans="17:25" x14ac:dyDescent="0.35">
      <c r="Q498">
        <v>9</v>
      </c>
      <c r="R498">
        <v>12.545066379645663</v>
      </c>
      <c r="S498">
        <v>-0.95339971297906345</v>
      </c>
      <c r="T498"/>
      <c r="U498"/>
      <c r="V498"/>
      <c r="W498"/>
      <c r="X498"/>
      <c r="Y498"/>
    </row>
    <row r="499" spans="17:25" x14ac:dyDescent="0.35">
      <c r="Q499">
        <v>10</v>
      </c>
      <c r="R499">
        <v>4.8918230800741451</v>
      </c>
      <c r="S499">
        <v>1.2415102532591851</v>
      </c>
      <c r="T499"/>
      <c r="U499"/>
      <c r="V499"/>
      <c r="W499"/>
      <c r="X499"/>
      <c r="Y499"/>
    </row>
    <row r="500" spans="17:25" x14ac:dyDescent="0.35">
      <c r="Q500">
        <v>11</v>
      </c>
      <c r="R500">
        <v>12.255765922283665</v>
      </c>
      <c r="S500">
        <v>0.2609007443829352</v>
      </c>
      <c r="T500"/>
      <c r="U500"/>
      <c r="V500"/>
      <c r="W500"/>
      <c r="X500"/>
      <c r="Y500"/>
    </row>
    <row r="501" spans="17:25" x14ac:dyDescent="0.35">
      <c r="Q501">
        <v>12</v>
      </c>
      <c r="R501">
        <v>6.8457900835985228</v>
      </c>
      <c r="S501">
        <v>0.89587658306813722</v>
      </c>
      <c r="T501"/>
      <c r="U501"/>
      <c r="V501"/>
      <c r="W501"/>
      <c r="X501"/>
      <c r="Y501"/>
    </row>
    <row r="502" spans="17:25" x14ac:dyDescent="0.35">
      <c r="Q502">
        <v>13</v>
      </c>
      <c r="R502">
        <v>12.847688393745591</v>
      </c>
      <c r="S502">
        <v>-0.46435506041228969</v>
      </c>
      <c r="T502"/>
      <c r="U502"/>
      <c r="V502"/>
      <c r="W502"/>
      <c r="X502"/>
      <c r="Y502"/>
    </row>
    <row r="503" spans="17:25" x14ac:dyDescent="0.35">
      <c r="Q503">
        <v>14</v>
      </c>
      <c r="R503">
        <v>8.0759770756396936</v>
      </c>
      <c r="S503">
        <v>0.44902292436030677</v>
      </c>
      <c r="T503"/>
      <c r="U503"/>
      <c r="V503"/>
      <c r="W503"/>
      <c r="X503"/>
      <c r="Y503"/>
    </row>
    <row r="504" spans="17:25" x14ac:dyDescent="0.35">
      <c r="Q504">
        <v>15</v>
      </c>
      <c r="R504">
        <v>12.571081781642178</v>
      </c>
      <c r="S504">
        <v>2.178918218357822</v>
      </c>
      <c r="T504"/>
      <c r="U504"/>
      <c r="V504"/>
      <c r="W504"/>
      <c r="X504"/>
      <c r="Y504"/>
    </row>
    <row r="505" spans="17:25" x14ac:dyDescent="0.35">
      <c r="Q505">
        <v>16</v>
      </c>
      <c r="R505">
        <v>8.5421060652073777</v>
      </c>
      <c r="S505">
        <v>0.74956060145928305</v>
      </c>
      <c r="T505"/>
      <c r="U505"/>
      <c r="V505"/>
      <c r="W505"/>
      <c r="X505"/>
      <c r="Y505"/>
    </row>
    <row r="506" spans="17:25" x14ac:dyDescent="0.35">
      <c r="Q506">
        <v>17</v>
      </c>
      <c r="R506">
        <v>14.208625283850422</v>
      </c>
      <c r="S506">
        <v>0.64970804948287864</v>
      </c>
      <c r="T506"/>
      <c r="U506"/>
      <c r="V506"/>
      <c r="W506"/>
      <c r="X506"/>
      <c r="Y506"/>
    </row>
    <row r="507" spans="17:25" x14ac:dyDescent="0.35">
      <c r="Q507">
        <v>18</v>
      </c>
      <c r="R507">
        <v>8.9335329747978207</v>
      </c>
      <c r="S507">
        <v>-2.5199641464491052E-2</v>
      </c>
      <c r="T507"/>
      <c r="U507"/>
      <c r="V507"/>
      <c r="W507"/>
      <c r="X507"/>
      <c r="Y507"/>
    </row>
    <row r="508" spans="17:25" x14ac:dyDescent="0.35">
      <c r="Q508">
        <v>19</v>
      </c>
      <c r="R508">
        <v>14.010387210530828</v>
      </c>
      <c r="S508">
        <v>-2.5520538771975279</v>
      </c>
      <c r="T508"/>
      <c r="U508"/>
      <c r="V508"/>
      <c r="W508"/>
      <c r="X508"/>
      <c r="Y508"/>
    </row>
    <row r="509" spans="17:25" x14ac:dyDescent="0.35">
      <c r="Q509">
        <v>20</v>
      </c>
      <c r="R509">
        <v>8.1069902577624209</v>
      </c>
      <c r="S509">
        <v>2.3680097422375788</v>
      </c>
      <c r="T509"/>
      <c r="U509"/>
      <c r="V509"/>
      <c r="W509"/>
      <c r="X509"/>
      <c r="Y509"/>
    </row>
    <row r="510" spans="17:25" x14ac:dyDescent="0.35">
      <c r="Q510">
        <v>21</v>
      </c>
      <c r="R510">
        <v>10.495139479928937</v>
      </c>
      <c r="S510">
        <v>-0.2868061465956373</v>
      </c>
      <c r="T510"/>
      <c r="U510"/>
      <c r="V510"/>
      <c r="W510"/>
      <c r="X510"/>
      <c r="Y510"/>
    </row>
    <row r="511" spans="17:25" x14ac:dyDescent="0.35">
      <c r="Q511">
        <v>22</v>
      </c>
      <c r="R511">
        <v>8.4934132132857663</v>
      </c>
      <c r="S511">
        <v>0.62325345338089377</v>
      </c>
      <c r="T511"/>
      <c r="U511"/>
      <c r="V511"/>
      <c r="W511"/>
      <c r="X511"/>
      <c r="Y511"/>
    </row>
    <row r="512" spans="17:25" x14ac:dyDescent="0.35">
      <c r="Q512">
        <v>23</v>
      </c>
      <c r="R512">
        <v>9.5484282446883579</v>
      </c>
      <c r="S512">
        <v>-0.98176157802169861</v>
      </c>
      <c r="T512"/>
      <c r="U512"/>
      <c r="V512"/>
      <c r="W512"/>
      <c r="X512"/>
      <c r="Y512"/>
    </row>
    <row r="513" spans="17:25" x14ac:dyDescent="0.35">
      <c r="Q513">
        <v>24</v>
      </c>
      <c r="R513">
        <v>7.3951233047653719</v>
      </c>
      <c r="S513">
        <v>-0.90345663809871191</v>
      </c>
      <c r="T513"/>
      <c r="U513"/>
      <c r="V513"/>
      <c r="W513"/>
      <c r="X513"/>
      <c r="Y513"/>
    </row>
    <row r="514" spans="17:25" x14ac:dyDescent="0.35">
      <c r="Q514">
        <v>25</v>
      </c>
      <c r="R514">
        <v>8.9571686682646163</v>
      </c>
      <c r="S514">
        <v>0.7761646650687144</v>
      </c>
      <c r="T514"/>
      <c r="U514"/>
      <c r="V514"/>
      <c r="W514"/>
      <c r="X514"/>
      <c r="Y514"/>
    </row>
    <row r="515" spans="17:25" x14ac:dyDescent="0.35">
      <c r="Q515">
        <v>26</v>
      </c>
      <c r="R515">
        <v>5.9414489596206286</v>
      </c>
      <c r="S515">
        <v>-2.0414489596206287</v>
      </c>
      <c r="T515"/>
      <c r="U515"/>
      <c r="V515"/>
      <c r="W515"/>
      <c r="X515"/>
      <c r="Y515"/>
    </row>
    <row r="516" spans="17:25" x14ac:dyDescent="0.35">
      <c r="Q516">
        <v>27</v>
      </c>
      <c r="R516">
        <v>10.417769925253541</v>
      </c>
      <c r="S516">
        <v>0.11556340807975829</v>
      </c>
      <c r="T516"/>
      <c r="U516"/>
      <c r="V516"/>
      <c r="W516"/>
      <c r="X516"/>
      <c r="Y516"/>
    </row>
    <row r="517" spans="17:25" x14ac:dyDescent="0.35">
      <c r="Q517">
        <v>28</v>
      </c>
      <c r="R517">
        <v>4.65995922477655</v>
      </c>
      <c r="S517">
        <v>-0.32662589144321963</v>
      </c>
      <c r="T517"/>
      <c r="U517"/>
      <c r="V517"/>
      <c r="W517"/>
      <c r="X517"/>
      <c r="Y517"/>
    </row>
    <row r="518" spans="17:25" x14ac:dyDescent="0.35">
      <c r="Q518">
        <v>29</v>
      </c>
      <c r="R518">
        <v>10.306436616261369</v>
      </c>
      <c r="S518">
        <v>-0.23976994959476805</v>
      </c>
      <c r="T518"/>
      <c r="U518"/>
      <c r="V518"/>
      <c r="W518"/>
      <c r="X518"/>
      <c r="Y518"/>
    </row>
    <row r="519" spans="17:25" x14ac:dyDescent="0.35">
      <c r="Q519">
        <v>30</v>
      </c>
      <c r="R519">
        <v>4.5597482194587684</v>
      </c>
      <c r="S519">
        <v>-0.66808155279210846</v>
      </c>
      <c r="T519"/>
      <c r="U519"/>
      <c r="V519"/>
      <c r="W519"/>
      <c r="X519"/>
      <c r="Y519"/>
    </row>
    <row r="520" spans="17:25" x14ac:dyDescent="0.35">
      <c r="Q520">
        <v>31</v>
      </c>
      <c r="R520">
        <v>10.475830712935196</v>
      </c>
      <c r="S520">
        <v>-0.15916404626859482</v>
      </c>
      <c r="T520"/>
      <c r="U520"/>
      <c r="V520"/>
      <c r="W520"/>
      <c r="X520"/>
      <c r="Y520"/>
    </row>
    <row r="521" spans="17:25" x14ac:dyDescent="0.35">
      <c r="Q521">
        <v>32</v>
      </c>
      <c r="R521">
        <v>4.4529301555561647</v>
      </c>
      <c r="S521">
        <v>-1.1612634888895048</v>
      </c>
      <c r="T521"/>
      <c r="U521"/>
      <c r="V521"/>
      <c r="W521"/>
      <c r="X521"/>
      <c r="Y521"/>
    </row>
    <row r="522" spans="17:25" x14ac:dyDescent="0.35">
      <c r="Q522">
        <v>33</v>
      </c>
      <c r="R522">
        <v>10.368854563444314</v>
      </c>
      <c r="S522">
        <v>0.41447876988898535</v>
      </c>
      <c r="T522"/>
      <c r="U522"/>
      <c r="V522"/>
      <c r="W522"/>
      <c r="X522"/>
      <c r="Y522"/>
    </row>
    <row r="523" spans="17:25" x14ac:dyDescent="0.35">
      <c r="Q523">
        <v>34</v>
      </c>
      <c r="R523">
        <v>3.939456110261137</v>
      </c>
      <c r="S523">
        <v>0.36054388973886287</v>
      </c>
      <c r="T523"/>
      <c r="U523"/>
      <c r="V523"/>
      <c r="W523"/>
      <c r="X523"/>
      <c r="Y523"/>
    </row>
    <row r="524" spans="17:25" x14ac:dyDescent="0.35">
      <c r="Q524">
        <v>35</v>
      </c>
      <c r="R524">
        <v>11.066710507157779</v>
      </c>
      <c r="S524">
        <v>1.6249561595088213</v>
      </c>
      <c r="T524"/>
      <c r="U524"/>
      <c r="V524"/>
      <c r="W524"/>
      <c r="X524"/>
      <c r="Y524"/>
    </row>
    <row r="525" spans="17:25" x14ac:dyDescent="0.35">
      <c r="Q525">
        <v>36</v>
      </c>
      <c r="R525">
        <v>4.7591736163933245</v>
      </c>
      <c r="S525">
        <v>2.4408263836066757</v>
      </c>
      <c r="T525"/>
      <c r="U525"/>
      <c r="V525"/>
      <c r="W525"/>
      <c r="X525"/>
      <c r="Y525"/>
    </row>
    <row r="526" spans="17:25" x14ac:dyDescent="0.35">
      <c r="Q526">
        <v>37</v>
      </c>
      <c r="R526">
        <v>12.321707936806515</v>
      </c>
      <c r="S526">
        <v>-0.85504127013991571</v>
      </c>
      <c r="T526"/>
      <c r="U526"/>
      <c r="V526"/>
      <c r="W526"/>
      <c r="X526"/>
      <c r="Y526"/>
    </row>
    <row r="527" spans="17:25" x14ac:dyDescent="0.35">
      <c r="Q527">
        <v>38</v>
      </c>
      <c r="R527">
        <v>7.039095930678732</v>
      </c>
      <c r="S527">
        <v>0.85257073598792843</v>
      </c>
      <c r="T527"/>
      <c r="U527"/>
      <c r="V527"/>
      <c r="W527"/>
      <c r="X527"/>
      <c r="Y527"/>
    </row>
    <row r="528" spans="17:25" x14ac:dyDescent="0.35">
      <c r="Q528">
        <v>39</v>
      </c>
      <c r="R528">
        <v>11.337853454359431</v>
      </c>
      <c r="S528">
        <v>-0.82118678769283093</v>
      </c>
      <c r="T528"/>
      <c r="U528"/>
      <c r="V528"/>
      <c r="W528"/>
      <c r="X528"/>
      <c r="Y528"/>
    </row>
    <row r="529" spans="17:25" x14ac:dyDescent="0.35">
      <c r="Q529">
        <v>40</v>
      </c>
      <c r="R529">
        <v>8.2131628759666828</v>
      </c>
      <c r="S529">
        <v>-2.3298295426333526</v>
      </c>
      <c r="T529"/>
      <c r="U529"/>
      <c r="V529"/>
      <c r="W529"/>
      <c r="X529"/>
      <c r="Y529"/>
    </row>
    <row r="530" spans="17:25" x14ac:dyDescent="0.35">
      <c r="Q530">
        <v>41</v>
      </c>
      <c r="R530">
        <v>11.153339846105029</v>
      </c>
      <c r="S530">
        <v>-0.25333984610502824</v>
      </c>
      <c r="T530"/>
      <c r="U530"/>
      <c r="V530"/>
      <c r="W530"/>
      <c r="X530"/>
      <c r="Y530"/>
    </row>
    <row r="531" spans="17:25" x14ac:dyDescent="0.35">
      <c r="Q531">
        <v>42</v>
      </c>
      <c r="R531">
        <v>6.514111540882948</v>
      </c>
      <c r="S531">
        <v>-0.41411154088294833</v>
      </c>
      <c r="T531"/>
      <c r="U531"/>
      <c r="V531"/>
      <c r="W531"/>
      <c r="X531"/>
      <c r="Y531"/>
    </row>
    <row r="532" spans="17:25" x14ac:dyDescent="0.35">
      <c r="Q532">
        <v>43</v>
      </c>
      <c r="R532">
        <v>10.94951257549431</v>
      </c>
      <c r="S532">
        <v>0.15882075783899019</v>
      </c>
      <c r="T532"/>
      <c r="U532"/>
      <c r="V532"/>
      <c r="W532"/>
      <c r="X532"/>
      <c r="Y532"/>
    </row>
    <row r="533" spans="17:25" x14ac:dyDescent="0.35">
      <c r="Q533">
        <v>44</v>
      </c>
      <c r="R533">
        <v>6.2778125700311556</v>
      </c>
      <c r="S533">
        <v>-0.30281257003115591</v>
      </c>
      <c r="T533"/>
      <c r="U533"/>
      <c r="V533"/>
      <c r="W533"/>
      <c r="X533"/>
      <c r="Y533"/>
    </row>
    <row r="534" spans="17:25" x14ac:dyDescent="0.35">
      <c r="Q534">
        <v>45</v>
      </c>
      <c r="R534">
        <v>11.450063433511374</v>
      </c>
      <c r="S534">
        <v>8.2698998219257192E-3</v>
      </c>
      <c r="T534"/>
      <c r="U534"/>
      <c r="V534"/>
      <c r="W534"/>
      <c r="X534"/>
      <c r="Y534"/>
    </row>
    <row r="535" spans="17:25" x14ac:dyDescent="0.35">
      <c r="Q535">
        <v>46</v>
      </c>
      <c r="R535">
        <v>6.6410263071418001</v>
      </c>
      <c r="S535">
        <v>0.76730702619152957</v>
      </c>
      <c r="T535"/>
      <c r="U535"/>
      <c r="V535"/>
      <c r="W535"/>
      <c r="X535"/>
      <c r="Y535"/>
    </row>
    <row r="536" spans="17:25" x14ac:dyDescent="0.35">
      <c r="Q536">
        <v>47</v>
      </c>
      <c r="R536">
        <v>11.048145875090437</v>
      </c>
      <c r="S536">
        <v>-0.34814587509043804</v>
      </c>
      <c r="T536"/>
      <c r="U536"/>
      <c r="V536"/>
      <c r="W536"/>
      <c r="X536"/>
      <c r="Y536"/>
    </row>
    <row r="537" spans="17:25" x14ac:dyDescent="0.35">
      <c r="Q537">
        <v>48</v>
      </c>
      <c r="R537">
        <v>6.9796770010063689</v>
      </c>
      <c r="S537">
        <v>9.532299899363128E-2</v>
      </c>
      <c r="T537"/>
      <c r="U537"/>
      <c r="V537"/>
      <c r="W537"/>
      <c r="X537"/>
      <c r="Y537"/>
    </row>
    <row r="538" spans="17:25" x14ac:dyDescent="0.35">
      <c r="Q538">
        <v>49</v>
      </c>
      <c r="R538">
        <v>10.654111381539938</v>
      </c>
      <c r="S538">
        <v>1.0625552851266615</v>
      </c>
      <c r="T538"/>
      <c r="U538"/>
      <c r="V538"/>
      <c r="W538"/>
      <c r="X538"/>
      <c r="Y538"/>
    </row>
    <row r="539" spans="17:25" x14ac:dyDescent="0.35">
      <c r="Q539">
        <v>50</v>
      </c>
      <c r="R539">
        <v>6.6451616227744665</v>
      </c>
      <c r="S539">
        <v>-1.3618282894411369</v>
      </c>
      <c r="T539"/>
      <c r="U539"/>
      <c r="V539"/>
      <c r="W539"/>
      <c r="X539"/>
      <c r="Y539"/>
    </row>
    <row r="540" spans="17:25" x14ac:dyDescent="0.35">
      <c r="Q540">
        <v>51</v>
      </c>
      <c r="R540">
        <v>12.280712568135984</v>
      </c>
      <c r="S540">
        <v>0.6859540985306154</v>
      </c>
      <c r="T540"/>
      <c r="U540"/>
      <c r="V540"/>
      <c r="W540"/>
      <c r="X540"/>
      <c r="Y540"/>
    </row>
    <row r="541" spans="17:25" x14ac:dyDescent="0.35">
      <c r="Q541">
        <v>52</v>
      </c>
      <c r="R541">
        <v>5.8735142917861776</v>
      </c>
      <c r="S541">
        <v>0.10148570821382208</v>
      </c>
      <c r="T541"/>
      <c r="U541"/>
      <c r="V541"/>
      <c r="W541"/>
      <c r="X541"/>
      <c r="Y541"/>
    </row>
    <row r="542" spans="17:25" x14ac:dyDescent="0.35">
      <c r="Q542">
        <v>53</v>
      </c>
      <c r="R542">
        <v>13.085767485616083</v>
      </c>
      <c r="S542">
        <v>0.22256584771721677</v>
      </c>
      <c r="T542"/>
      <c r="U542"/>
      <c r="V542"/>
      <c r="W542"/>
      <c r="X542"/>
      <c r="Y542"/>
    </row>
    <row r="543" spans="17:25" x14ac:dyDescent="0.35">
      <c r="Q543">
        <v>54</v>
      </c>
      <c r="R543">
        <v>6.4332302126782395</v>
      </c>
      <c r="S543">
        <v>0.98343645398842039</v>
      </c>
      <c r="T543"/>
      <c r="U543"/>
      <c r="V543"/>
      <c r="W543"/>
      <c r="X543"/>
      <c r="Y543"/>
    </row>
    <row r="544" spans="17:25" x14ac:dyDescent="0.35">
      <c r="Q544">
        <v>55</v>
      </c>
      <c r="R544">
        <v>12.254775000963681</v>
      </c>
      <c r="S544">
        <v>1.2118916657029182</v>
      </c>
      <c r="T544"/>
      <c r="U544"/>
      <c r="V544"/>
      <c r="W544"/>
      <c r="X544"/>
      <c r="Y544"/>
    </row>
    <row r="545" spans="17:25" x14ac:dyDescent="0.35">
      <c r="Q545">
        <v>56</v>
      </c>
      <c r="R545">
        <v>6.932503005554187</v>
      </c>
      <c r="S545">
        <v>1.942496994445813</v>
      </c>
      <c r="T545"/>
      <c r="U545"/>
      <c r="V545"/>
      <c r="W545"/>
      <c r="X545"/>
      <c r="Y545"/>
    </row>
    <row r="546" spans="17:25" x14ac:dyDescent="0.35">
      <c r="Q546">
        <v>57</v>
      </c>
      <c r="R546">
        <v>12.008007014024054</v>
      </c>
      <c r="S546">
        <v>-1.366340347357454</v>
      </c>
      <c r="T546"/>
      <c r="U546"/>
      <c r="V546"/>
      <c r="W546"/>
      <c r="X546"/>
      <c r="Y546"/>
    </row>
    <row r="547" spans="17:25" x14ac:dyDescent="0.35">
      <c r="Q547">
        <v>58</v>
      </c>
      <c r="R547">
        <v>7.6032658862563451</v>
      </c>
      <c r="S547">
        <v>1.5300674470769842</v>
      </c>
      <c r="T547"/>
      <c r="U547"/>
      <c r="V547"/>
      <c r="W547"/>
      <c r="X547"/>
      <c r="Y547"/>
    </row>
    <row r="548" spans="17:25" x14ac:dyDescent="0.35">
      <c r="Q548">
        <v>59</v>
      </c>
      <c r="R548">
        <v>11.263328878184609</v>
      </c>
      <c r="S548">
        <v>1.9033377884819913</v>
      </c>
      <c r="T548"/>
      <c r="U548"/>
      <c r="V548"/>
      <c r="W548"/>
      <c r="X548"/>
      <c r="Y548"/>
    </row>
    <row r="549" spans="17:25" ht="16" thickBot="1" x14ac:dyDescent="0.4">
      <c r="Q549" s="22">
        <v>60</v>
      </c>
      <c r="R549" s="22">
        <v>9.0477112667564246</v>
      </c>
      <c r="S549" s="22">
        <v>-1.0977112667564244</v>
      </c>
      <c r="T549"/>
      <c r="U549"/>
      <c r="V549"/>
      <c r="W549"/>
      <c r="X549"/>
      <c r="Y549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0291-9BB9-42F0-B2D1-5F172643CDC5}">
  <dimension ref="A1:AL620"/>
  <sheetViews>
    <sheetView tabSelected="1" topLeftCell="A63" workbookViewId="0">
      <selection activeCell="C200" sqref="C200"/>
    </sheetView>
  </sheetViews>
  <sheetFormatPr defaultRowHeight="14" x14ac:dyDescent="0.35"/>
  <cols>
    <col min="1" max="1" width="14.1796875" style="61" customWidth="1"/>
    <col min="2" max="2" width="21.54296875" style="61" bestFit="1" customWidth="1"/>
    <col min="3" max="3" width="21.1796875" style="61" bestFit="1" customWidth="1"/>
    <col min="4" max="4" width="13.36328125" style="61" customWidth="1"/>
    <col min="5" max="5" width="13" style="61" customWidth="1"/>
    <col min="6" max="6" width="12.81640625" style="61" customWidth="1"/>
    <col min="7" max="13" width="15.90625" style="61" customWidth="1"/>
    <col min="14" max="14" width="11.54296875" style="61" customWidth="1"/>
    <col min="15" max="15" width="14.08984375" style="61" customWidth="1"/>
    <col min="16" max="16" width="13.36328125" style="61" customWidth="1"/>
    <col min="17" max="19" width="8.7265625" style="61"/>
    <col min="20" max="20" width="9.90625" style="61" bestFit="1" customWidth="1"/>
    <col min="21" max="21" width="8.7265625" style="61"/>
    <col min="22" max="22" width="11.26953125" style="61" customWidth="1"/>
    <col min="23" max="23" width="14.26953125" style="61" customWidth="1"/>
    <col min="24" max="24" width="18.36328125" style="61" bestFit="1" customWidth="1"/>
    <col min="25" max="25" width="14" style="61" customWidth="1"/>
    <col min="26" max="26" width="12.26953125" style="61" bestFit="1" customWidth="1"/>
    <col min="27" max="27" width="8.7265625" style="61"/>
    <col min="28" max="28" width="24.90625" style="43" bestFit="1" customWidth="1"/>
    <col min="29" max="29" width="11.08984375" style="61" customWidth="1"/>
    <col min="30" max="30" width="9.1796875" style="61" customWidth="1"/>
    <col min="31" max="32" width="8.7265625" style="61"/>
    <col min="33" max="33" width="11.08984375" style="61" customWidth="1"/>
    <col min="34" max="16384" width="8.7265625" style="61"/>
  </cols>
  <sheetData>
    <row r="1" spans="1:38" ht="15" x14ac:dyDescent="0.35">
      <c r="A1" s="1">
        <v>2</v>
      </c>
      <c r="B1" s="1"/>
      <c r="C1" s="1">
        <v>4</v>
      </c>
      <c r="D1" s="1"/>
      <c r="E1" s="117">
        <v>3</v>
      </c>
      <c r="F1" s="1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>
        <v>5</v>
      </c>
    </row>
    <row r="2" spans="1:38" ht="62.5" thickBot="1" x14ac:dyDescent="0.4">
      <c r="A2" s="3" t="s">
        <v>67</v>
      </c>
      <c r="B2" s="3"/>
      <c r="C2" s="3" t="s">
        <v>68</v>
      </c>
      <c r="D2" s="1" t="s">
        <v>35</v>
      </c>
      <c r="E2" s="1" t="s">
        <v>32</v>
      </c>
      <c r="F2" s="1" t="s">
        <v>33</v>
      </c>
      <c r="G2" s="1"/>
      <c r="H2" s="1"/>
      <c r="I2" s="1"/>
      <c r="J2" s="1"/>
      <c r="K2" s="1"/>
      <c r="L2" s="1"/>
      <c r="M2" s="1" t="s">
        <v>36</v>
      </c>
      <c r="N2" s="1" t="s">
        <v>34</v>
      </c>
      <c r="O2" s="1"/>
      <c r="P2" s="1"/>
      <c r="Q2" s="1"/>
      <c r="R2" s="1"/>
      <c r="S2" s="1"/>
      <c r="T2" s="4"/>
      <c r="W2" s="121" t="s">
        <v>129</v>
      </c>
      <c r="X2" s="122"/>
      <c r="Y2" s="123"/>
    </row>
    <row r="3" spans="1:38" s="43" customFormat="1" ht="201.5" x14ac:dyDescent="0.35">
      <c r="A3" s="6" t="s">
        <v>25</v>
      </c>
      <c r="B3" s="6" t="s">
        <v>121</v>
      </c>
      <c r="C3" s="42" t="s">
        <v>39</v>
      </c>
      <c r="D3" s="42" t="s">
        <v>41</v>
      </c>
      <c r="E3" s="42" t="s">
        <v>26</v>
      </c>
      <c r="F3" s="42" t="s">
        <v>27</v>
      </c>
      <c r="G3" s="42" t="s">
        <v>116</v>
      </c>
      <c r="H3" s="42" t="s">
        <v>117</v>
      </c>
      <c r="I3" s="7" t="s">
        <v>118</v>
      </c>
      <c r="J3" s="7" t="s">
        <v>119</v>
      </c>
      <c r="K3" s="7" t="s">
        <v>120</v>
      </c>
      <c r="L3" s="7" t="s">
        <v>115</v>
      </c>
      <c r="M3" s="7" t="s">
        <v>23</v>
      </c>
      <c r="N3" s="7" t="s">
        <v>28</v>
      </c>
      <c r="O3" s="7" t="s">
        <v>40</v>
      </c>
      <c r="P3" s="38" t="s">
        <v>102</v>
      </c>
      <c r="Q3" s="38" t="s">
        <v>101</v>
      </c>
      <c r="R3" s="38" t="s">
        <v>103</v>
      </c>
      <c r="S3" s="38" t="s">
        <v>106</v>
      </c>
      <c r="T3" s="6" t="s">
        <v>24</v>
      </c>
      <c r="W3" s="27"/>
      <c r="X3" s="44" t="s">
        <v>122</v>
      </c>
      <c r="Y3" s="45" t="s">
        <v>123</v>
      </c>
      <c r="AB3" s="50" t="s">
        <v>143</v>
      </c>
      <c r="AC3" s="59"/>
      <c r="AD3" s="59"/>
      <c r="AE3" s="59"/>
      <c r="AF3" s="59"/>
      <c r="AG3" s="59"/>
      <c r="AH3" s="59"/>
      <c r="AI3" s="59"/>
      <c r="AJ3" s="60"/>
    </row>
    <row r="4" spans="1:38" ht="15.5" x14ac:dyDescent="0.35">
      <c r="A4" s="4">
        <v>11.858333333333301</v>
      </c>
      <c r="B4" s="4">
        <f>MEDIAN(A4:A23)</f>
        <v>10.966666666666651</v>
      </c>
      <c r="C4" s="4">
        <v>0</v>
      </c>
      <c r="D4" s="4">
        <v>1020.0166666666599</v>
      </c>
      <c r="E4" s="4">
        <v>45.5</v>
      </c>
      <c r="F4" s="4">
        <v>5.83333333333333E-2</v>
      </c>
      <c r="G4" s="4">
        <f>C4*E4</f>
        <v>0</v>
      </c>
      <c r="H4" s="4">
        <f>C4*F4</f>
        <v>0</v>
      </c>
      <c r="I4" s="4">
        <f>MEDIAN(D4:D23)</f>
        <v>1021.94583333333</v>
      </c>
      <c r="J4" s="4">
        <f>MEDIAN(E4:E23)</f>
        <v>67.4583333333333</v>
      </c>
      <c r="K4" s="4">
        <f>MEDIAN(F4:F23)</f>
        <v>1.420833333333325</v>
      </c>
      <c r="L4" s="4">
        <f t="shared" ref="L4:L35" si="0">C4*D4</f>
        <v>0</v>
      </c>
      <c r="M4" s="4">
        <v>0.5</v>
      </c>
      <c r="N4" s="4">
        <v>9.7666666666666604</v>
      </c>
      <c r="O4" s="4">
        <v>6.7</v>
      </c>
      <c r="P4" s="61">
        <v>0.2233333333333416</v>
      </c>
      <c r="Q4" s="61">
        <v>-9.2867084129347077E-2</v>
      </c>
      <c r="R4" s="61">
        <v>-0.26690670682594053</v>
      </c>
      <c r="S4" s="61">
        <v>-0.10078980984824426</v>
      </c>
      <c r="T4" s="65">
        <v>44958</v>
      </c>
      <c r="W4" s="62" t="s">
        <v>136</v>
      </c>
      <c r="X4" s="61">
        <f>I4</f>
        <v>1021.94583333333</v>
      </c>
      <c r="Y4" s="66">
        <f>B4</f>
        <v>10.966666666666651</v>
      </c>
      <c r="Z4" s="62" t="s">
        <v>140</v>
      </c>
      <c r="AB4" s="51" t="s">
        <v>72</v>
      </c>
      <c r="AJ4" s="67"/>
    </row>
    <row r="5" spans="1:38" ht="16" thickBot="1" x14ac:dyDescent="0.4">
      <c r="A5" s="4">
        <v>4.55</v>
      </c>
      <c r="B5" s="4"/>
      <c r="C5" s="4">
        <v>1</v>
      </c>
      <c r="D5" s="4">
        <v>1019.83333333333</v>
      </c>
      <c r="E5" s="4">
        <v>77.75</v>
      </c>
      <c r="F5" s="4">
        <v>1.61666666666666</v>
      </c>
      <c r="G5" s="4">
        <f t="shared" ref="G5:G63" si="1">C5*E5</f>
        <v>77.75</v>
      </c>
      <c r="H5" s="4">
        <f t="shared" ref="H5:H63" si="2">C5*F5</f>
        <v>1.61666666666666</v>
      </c>
      <c r="I5" s="4"/>
      <c r="J5" s="4"/>
      <c r="K5" s="4"/>
      <c r="L5" s="4">
        <f t="shared" si="0"/>
        <v>1019.83333333333</v>
      </c>
      <c r="M5" s="4">
        <v>4.5833333333333304</v>
      </c>
      <c r="N5" s="4">
        <v>2.5333333333333301</v>
      </c>
      <c r="O5" s="4">
        <v>6.7916666666666599</v>
      </c>
      <c r="P5" s="61">
        <v>-1.9533333333333296</v>
      </c>
      <c r="Q5" s="61">
        <v>-1.1873581937092252</v>
      </c>
      <c r="R5" s="61">
        <v>-1.2862403452124456</v>
      </c>
      <c r="S5" s="61">
        <v>-0.92988047127108064</v>
      </c>
      <c r="T5" s="65">
        <v>44958</v>
      </c>
      <c r="W5" s="62" t="s">
        <v>137</v>
      </c>
      <c r="X5" s="61">
        <f>I24</f>
        <v>1017.4708333333299</v>
      </c>
      <c r="Y5" s="66">
        <f>B24</f>
        <v>8.8416666666666597</v>
      </c>
      <c r="Z5" s="62" t="s">
        <v>141</v>
      </c>
      <c r="AB5" s="51"/>
      <c r="AJ5" s="67"/>
    </row>
    <row r="6" spans="1:38" ht="15.5" x14ac:dyDescent="0.35">
      <c r="A6" s="4">
        <v>11.508333333333301</v>
      </c>
      <c r="B6" s="4"/>
      <c r="C6" s="4">
        <v>0</v>
      </c>
      <c r="D6" s="4">
        <v>1021.55</v>
      </c>
      <c r="E6" s="4">
        <v>51</v>
      </c>
      <c r="F6" s="4">
        <v>1.2249999999999901</v>
      </c>
      <c r="G6" s="4">
        <f t="shared" si="1"/>
        <v>0</v>
      </c>
      <c r="H6" s="4">
        <f t="shared" si="2"/>
        <v>0</v>
      </c>
      <c r="I6" s="4"/>
      <c r="J6" s="4"/>
      <c r="K6" s="4"/>
      <c r="L6" s="4">
        <f t="shared" si="0"/>
        <v>0</v>
      </c>
      <c r="M6" s="4">
        <v>1</v>
      </c>
      <c r="N6" s="4">
        <v>9.0916666666666597</v>
      </c>
      <c r="O6" s="4">
        <v>7.45</v>
      </c>
      <c r="P6" s="61">
        <v>-0.12666666666665805</v>
      </c>
      <c r="Q6" s="61">
        <v>-5.4606844394976761E-2</v>
      </c>
      <c r="R6" s="61">
        <v>-0.47414681408170267</v>
      </c>
      <c r="S6" s="61">
        <v>-0.48192626617476719</v>
      </c>
      <c r="T6" s="65">
        <v>44986</v>
      </c>
      <c r="W6" s="62" t="s">
        <v>138</v>
      </c>
      <c r="X6" s="61">
        <f>I44</f>
        <v>1019.0249999999951</v>
      </c>
      <c r="Y6" s="66">
        <f>B44</f>
        <v>9.8874999999999638</v>
      </c>
      <c r="Z6" s="62" t="s">
        <v>142</v>
      </c>
      <c r="AB6" s="52" t="s">
        <v>73</v>
      </c>
      <c r="AC6" s="58"/>
      <c r="AJ6" s="67"/>
    </row>
    <row r="7" spans="1:38" ht="15.5" x14ac:dyDescent="0.35">
      <c r="A7" s="4">
        <v>4.3999999999999897</v>
      </c>
      <c r="B7" s="4"/>
      <c r="C7" s="4">
        <v>1</v>
      </c>
      <c r="D7" s="4">
        <v>1021.65833333333</v>
      </c>
      <c r="E7" s="4">
        <v>82.5</v>
      </c>
      <c r="F7" s="4">
        <v>1.74166666666666</v>
      </c>
      <c r="G7" s="4">
        <f t="shared" si="1"/>
        <v>82.5</v>
      </c>
      <c r="H7" s="4">
        <f t="shared" si="2"/>
        <v>1.74166666666666</v>
      </c>
      <c r="I7" s="4"/>
      <c r="J7" s="4"/>
      <c r="K7" s="4"/>
      <c r="L7" s="4">
        <f t="shared" si="0"/>
        <v>1021.65833333333</v>
      </c>
      <c r="M7" s="4">
        <v>0.58333333333333304</v>
      </c>
      <c r="N7" s="4">
        <v>2.0916666666666601</v>
      </c>
      <c r="O7" s="4">
        <v>4.0750000000000002</v>
      </c>
      <c r="P7" s="61">
        <v>-2.1033333333333397</v>
      </c>
      <c r="Q7" s="61">
        <v>-1.0833113701793371</v>
      </c>
      <c r="R7" s="61">
        <v>-1.4900482945917464</v>
      </c>
      <c r="S7" s="61">
        <v>-0.95746913137247169</v>
      </c>
      <c r="T7" s="65">
        <v>44986</v>
      </c>
      <c r="W7" s="62"/>
      <c r="Y7" s="66"/>
      <c r="AB7" s="51" t="s">
        <v>74</v>
      </c>
      <c r="AC7" s="61">
        <v>0.94127250988916744</v>
      </c>
      <c r="AJ7" s="67"/>
    </row>
    <row r="8" spans="1:38" ht="56" x14ac:dyDescent="0.35">
      <c r="A8" s="4">
        <v>11.725</v>
      </c>
      <c r="B8" s="4"/>
      <c r="C8" s="4">
        <v>0</v>
      </c>
      <c r="D8" s="4">
        <v>1023.4</v>
      </c>
      <c r="E8" s="4">
        <v>52.3333333333333</v>
      </c>
      <c r="F8" s="4">
        <v>1.2</v>
      </c>
      <c r="G8" s="4">
        <f t="shared" si="1"/>
        <v>0</v>
      </c>
      <c r="H8" s="4">
        <f t="shared" si="2"/>
        <v>0</v>
      </c>
      <c r="I8" s="4"/>
      <c r="J8" s="4"/>
      <c r="K8" s="4"/>
      <c r="L8" s="4">
        <f t="shared" si="0"/>
        <v>0</v>
      </c>
      <c r="M8" s="4">
        <v>0</v>
      </c>
      <c r="N8" s="4">
        <v>8.5833333333333304</v>
      </c>
      <c r="O8" s="4">
        <v>9.2666666666666604</v>
      </c>
      <c r="P8" s="61">
        <v>9.0000000000040714E-2</v>
      </c>
      <c r="Q8" s="61">
        <v>0.45445333614575212</v>
      </c>
      <c r="R8" s="61">
        <v>-0.27453506324843069</v>
      </c>
      <c r="S8" s="61">
        <v>-0.58360465113378979</v>
      </c>
      <c r="T8" s="65">
        <v>45017</v>
      </c>
      <c r="W8" s="48" t="s">
        <v>124</v>
      </c>
      <c r="X8" s="61">
        <f>(Y5-Y4)/(X5-X4)</f>
        <v>0.47486033519551424</v>
      </c>
      <c r="Y8" s="66"/>
      <c r="AB8" s="51" t="s">
        <v>75</v>
      </c>
      <c r="AC8" s="61">
        <v>0.88599393787305281</v>
      </c>
      <c r="AJ8" s="67"/>
    </row>
    <row r="9" spans="1:38" ht="56" x14ac:dyDescent="0.35">
      <c r="A9" s="4">
        <v>3.93333333333333</v>
      </c>
      <c r="B9" s="4"/>
      <c r="C9" s="4">
        <v>1</v>
      </c>
      <c r="D9" s="4">
        <v>1022.75833333333</v>
      </c>
      <c r="E9" s="4">
        <v>80.5</v>
      </c>
      <c r="F9" s="4">
        <v>1.2249999999999901</v>
      </c>
      <c r="G9" s="4">
        <f t="shared" si="1"/>
        <v>80.5</v>
      </c>
      <c r="H9" s="4">
        <f t="shared" si="2"/>
        <v>1.2249999999999901</v>
      </c>
      <c r="I9" s="4"/>
      <c r="J9" s="4"/>
      <c r="K9" s="4"/>
      <c r="L9" s="4">
        <f t="shared" si="0"/>
        <v>1022.75833333333</v>
      </c>
      <c r="M9" s="4">
        <v>0.58333333333333304</v>
      </c>
      <c r="N9" s="4">
        <v>1.7666666666666599</v>
      </c>
      <c r="O9" s="4">
        <v>6.9166666666666599</v>
      </c>
      <c r="P9" s="61">
        <v>-2.5699999999999994</v>
      </c>
      <c r="Q9" s="61">
        <v>-1.3630379214183375</v>
      </c>
      <c r="R9" s="61">
        <v>-1.9527866672463361</v>
      </c>
      <c r="S9" s="61">
        <v>-1.7843069645380183</v>
      </c>
      <c r="T9" s="65">
        <v>45017</v>
      </c>
      <c r="W9" s="48" t="s">
        <v>125</v>
      </c>
      <c r="X9" s="61">
        <f>(Y6-Y5)/(X6-X5)</f>
        <v>0.6729222520113417</v>
      </c>
      <c r="Y9" s="66"/>
      <c r="AB9" s="51" t="s">
        <v>76</v>
      </c>
      <c r="AC9" s="61">
        <v>0.87064696797134833</v>
      </c>
      <c r="AJ9" s="67"/>
    </row>
    <row r="10" spans="1:38" ht="28" x14ac:dyDescent="0.35">
      <c r="A10" s="4">
        <v>12.0833333333333</v>
      </c>
      <c r="B10" s="4"/>
      <c r="C10" s="4">
        <v>0</v>
      </c>
      <c r="D10" s="4">
        <v>1023.13333333333</v>
      </c>
      <c r="E10" s="4">
        <v>44.5833333333333</v>
      </c>
      <c r="F10" s="4">
        <v>-1.1083333333333301</v>
      </c>
      <c r="G10" s="4">
        <f t="shared" si="1"/>
        <v>0</v>
      </c>
      <c r="H10" s="4">
        <f t="shared" si="2"/>
        <v>0</v>
      </c>
      <c r="I10" s="4"/>
      <c r="J10" s="4"/>
      <c r="K10" s="4"/>
      <c r="L10" s="4">
        <f t="shared" si="0"/>
        <v>0</v>
      </c>
      <c r="M10" s="4">
        <v>0</v>
      </c>
      <c r="N10" s="4">
        <v>8.68333333333333</v>
      </c>
      <c r="O10" s="4">
        <v>6.3833333333333302</v>
      </c>
      <c r="P10" s="61">
        <v>0.44833333333334124</v>
      </c>
      <c r="Q10" s="61">
        <v>0.75526663396285088</v>
      </c>
      <c r="R10" s="61">
        <v>6.9726657780833534E-2</v>
      </c>
      <c r="S10" s="61">
        <v>7.9242242427643106E-2</v>
      </c>
      <c r="T10" s="65">
        <v>45047</v>
      </c>
      <c r="W10" s="63" t="s">
        <v>126</v>
      </c>
      <c r="X10" s="68">
        <f>X8/X9</f>
        <v>0.70566894433372185</v>
      </c>
      <c r="Y10" s="69"/>
      <c r="AB10" s="51" t="s">
        <v>77</v>
      </c>
      <c r="AC10" s="61">
        <v>1.1211638048527566</v>
      </c>
      <c r="AJ10" s="67"/>
    </row>
    <row r="11" spans="1:38" ht="16" thickBot="1" x14ac:dyDescent="0.4">
      <c r="A11" s="4">
        <v>3.65</v>
      </c>
      <c r="B11" s="4"/>
      <c r="C11" s="4">
        <v>1</v>
      </c>
      <c r="D11" s="4">
        <v>1022.625</v>
      </c>
      <c r="E11" s="4">
        <v>76.3333333333333</v>
      </c>
      <c r="F11" s="4">
        <v>4.9999999999999899E-2</v>
      </c>
      <c r="G11" s="4">
        <f t="shared" si="1"/>
        <v>76.3333333333333</v>
      </c>
      <c r="H11" s="4">
        <f t="shared" si="2"/>
        <v>4.9999999999999899E-2</v>
      </c>
      <c r="I11" s="4"/>
      <c r="J11" s="4"/>
      <c r="K11" s="4"/>
      <c r="L11" s="4">
        <f t="shared" si="0"/>
        <v>1022.625</v>
      </c>
      <c r="M11" s="4">
        <v>0</v>
      </c>
      <c r="N11" s="4">
        <v>0.99166666666666603</v>
      </c>
      <c r="O11" s="4">
        <v>7.6083333333333298</v>
      </c>
      <c r="P11" s="61">
        <v>-2.8533333333333295</v>
      </c>
      <c r="Q11" s="61">
        <v>-1.2005909795010976</v>
      </c>
      <c r="R11" s="61">
        <v>-1.7329088002838433</v>
      </c>
      <c r="S11" s="61">
        <v>-1.6398092803874431</v>
      </c>
      <c r="T11" s="65">
        <v>45047</v>
      </c>
      <c r="AB11" s="53" t="s">
        <v>78</v>
      </c>
      <c r="AC11" s="70">
        <v>60</v>
      </c>
      <c r="AJ11" s="67"/>
    </row>
    <row r="12" spans="1:38" ht="15.5" x14ac:dyDescent="0.35">
      <c r="A12" s="4">
        <v>11.591666666666599</v>
      </c>
      <c r="B12" s="4"/>
      <c r="C12" s="4">
        <v>0</v>
      </c>
      <c r="D12" s="4">
        <v>1023.58333333333</v>
      </c>
      <c r="E12" s="4">
        <v>46.9166666666666</v>
      </c>
      <c r="F12" s="4">
        <v>0.19166666666666601</v>
      </c>
      <c r="G12" s="4">
        <f t="shared" si="1"/>
        <v>0</v>
      </c>
      <c r="H12" s="4">
        <f t="shared" si="2"/>
        <v>0</v>
      </c>
      <c r="I12" s="4"/>
      <c r="J12" s="4"/>
      <c r="K12" s="4"/>
      <c r="L12" s="4">
        <f t="shared" si="0"/>
        <v>0</v>
      </c>
      <c r="M12" s="4">
        <v>0</v>
      </c>
      <c r="N12" s="4">
        <v>9.4833333333333307</v>
      </c>
      <c r="O12" s="4">
        <v>3.9083333333333301</v>
      </c>
      <c r="P12" s="61">
        <v>-4.3333333333359647E-2</v>
      </c>
      <c r="Q12" s="61">
        <v>-0.19656031683347486</v>
      </c>
      <c r="R12" s="61">
        <v>-0.99734784493661088</v>
      </c>
      <c r="S12" s="61">
        <v>-0.74298843706440287</v>
      </c>
      <c r="T12" s="65">
        <v>45078</v>
      </c>
      <c r="AB12" s="51"/>
      <c r="AJ12" s="67"/>
    </row>
    <row r="13" spans="1:38" ht="16" thickBot="1" x14ac:dyDescent="0.4">
      <c r="A13" s="4">
        <v>6.1333333333333302</v>
      </c>
      <c r="B13" s="4"/>
      <c r="C13" s="4">
        <v>1</v>
      </c>
      <c r="D13" s="4">
        <v>1023.55</v>
      </c>
      <c r="E13" s="4">
        <v>75.4166666666666</v>
      </c>
      <c r="F13" s="4">
        <v>-0.34166666666666601</v>
      </c>
      <c r="G13" s="4">
        <f t="shared" si="1"/>
        <v>75.4166666666666</v>
      </c>
      <c r="H13" s="4">
        <f t="shared" si="2"/>
        <v>-0.34166666666666601</v>
      </c>
      <c r="I13" s="4"/>
      <c r="J13" s="4"/>
      <c r="K13" s="4"/>
      <c r="L13" s="4">
        <f t="shared" si="0"/>
        <v>1023.55</v>
      </c>
      <c r="M13" s="4">
        <v>0</v>
      </c>
      <c r="N13" s="4">
        <v>0.84166666666666601</v>
      </c>
      <c r="O13" s="4">
        <v>3.5</v>
      </c>
      <c r="P13" s="61">
        <v>-0.36999999999999922</v>
      </c>
      <c r="Q13" s="61">
        <v>1.369022407106538</v>
      </c>
      <c r="R13" s="61">
        <v>0.67747194805591437</v>
      </c>
      <c r="S13" s="61">
        <v>1.1471975956106855</v>
      </c>
      <c r="T13" s="65">
        <v>45078</v>
      </c>
      <c r="AB13" s="54" t="s">
        <v>79</v>
      </c>
      <c r="AJ13" s="67"/>
    </row>
    <row r="14" spans="1:38" ht="28" x14ac:dyDescent="0.35">
      <c r="A14" s="4">
        <v>12.5166666666666</v>
      </c>
      <c r="B14" s="4"/>
      <c r="C14" s="4">
        <v>0</v>
      </c>
      <c r="D14" s="4">
        <v>1024</v>
      </c>
      <c r="E14" s="4">
        <v>50.5</v>
      </c>
      <c r="F14" s="4">
        <v>1.1083333333333301</v>
      </c>
      <c r="G14" s="4">
        <f t="shared" si="1"/>
        <v>0</v>
      </c>
      <c r="H14" s="4">
        <f t="shared" si="2"/>
        <v>0</v>
      </c>
      <c r="I14" s="4"/>
      <c r="J14" s="4"/>
      <c r="K14" s="4"/>
      <c r="L14" s="4">
        <f t="shared" si="0"/>
        <v>0</v>
      </c>
      <c r="M14" s="4">
        <v>71.3333333333333</v>
      </c>
      <c r="N14" s="4">
        <v>9.0916666666666597</v>
      </c>
      <c r="O14" s="4">
        <v>3.6333333333333302</v>
      </c>
      <c r="P14" s="61">
        <v>0.88166666666664106</v>
      </c>
      <c r="Q14" s="61">
        <v>0.95372648893832235</v>
      </c>
      <c r="R14" s="61">
        <v>9.5239836482482687E-2</v>
      </c>
      <c r="S14" s="61">
        <v>0.3497482037880264</v>
      </c>
      <c r="T14" s="65">
        <v>45108</v>
      </c>
      <c r="W14" s="64"/>
      <c r="X14" s="44" t="s">
        <v>127</v>
      </c>
      <c r="Y14" s="45" t="s">
        <v>123</v>
      </c>
      <c r="AB14" s="52"/>
      <c r="AC14" s="49" t="s">
        <v>84</v>
      </c>
      <c r="AD14" s="49" t="s">
        <v>85</v>
      </c>
      <c r="AE14" s="47" t="s">
        <v>86</v>
      </c>
      <c r="AF14" s="47" t="s">
        <v>87</v>
      </c>
      <c r="AG14" s="47" t="s">
        <v>88</v>
      </c>
      <c r="AJ14" s="67"/>
      <c r="AL14" s="61">
        <f>(AD15-AD108)/(6-5)</f>
        <v>6.6050749151315813E-2</v>
      </c>
    </row>
    <row r="15" spans="1:38" ht="15.5" x14ac:dyDescent="0.35">
      <c r="A15" s="4">
        <v>7.74166666666666</v>
      </c>
      <c r="B15" s="4"/>
      <c r="C15" s="4">
        <v>1</v>
      </c>
      <c r="D15" s="4">
        <v>1023.8583333333301</v>
      </c>
      <c r="E15" s="4">
        <v>66.4166666666666</v>
      </c>
      <c r="F15" s="4">
        <v>0.266666666666666</v>
      </c>
      <c r="G15" s="4">
        <f t="shared" si="1"/>
        <v>66.4166666666666</v>
      </c>
      <c r="H15" s="4">
        <f t="shared" si="2"/>
        <v>0.266666666666666</v>
      </c>
      <c r="I15" s="4"/>
      <c r="J15" s="4"/>
      <c r="K15" s="4"/>
      <c r="L15" s="4">
        <f t="shared" si="0"/>
        <v>1023.8583333333301</v>
      </c>
      <c r="M15" s="4">
        <v>43.1666666666666</v>
      </c>
      <c r="N15" s="4">
        <v>3.4750000000000001</v>
      </c>
      <c r="O15" s="4">
        <v>3.7166666666666601</v>
      </c>
      <c r="P15" s="61">
        <v>1.2383333333333306</v>
      </c>
      <c r="Q15" s="61">
        <v>1.4626614718465207</v>
      </c>
      <c r="R15" s="61">
        <v>0.60189647955870385</v>
      </c>
      <c r="S15" s="61">
        <v>1.0668198941440012</v>
      </c>
      <c r="T15" s="65">
        <v>45108</v>
      </c>
      <c r="W15" s="62" t="s">
        <v>133</v>
      </c>
      <c r="X15" s="61">
        <f>J4</f>
        <v>67.4583333333333</v>
      </c>
      <c r="Y15" s="66">
        <v>10.966666666666651</v>
      </c>
      <c r="Z15" s="62" t="s">
        <v>140</v>
      </c>
      <c r="AB15" s="54" t="s">
        <v>80</v>
      </c>
      <c r="AC15" s="61">
        <v>7</v>
      </c>
      <c r="AD15" s="91">
        <v>507.9772779131078</v>
      </c>
      <c r="AE15" s="61">
        <v>72.568182559015398</v>
      </c>
      <c r="AF15" s="61">
        <v>57.730870885115536</v>
      </c>
      <c r="AG15" s="61">
        <v>2.7552136558161475E-22</v>
      </c>
      <c r="AJ15" s="67"/>
      <c r="AL15" s="61">
        <f>(AD17-AD15)/(60-1-6)</f>
        <v>1.2332911400041382</v>
      </c>
    </row>
    <row r="16" spans="1:38" ht="15.5" x14ac:dyDescent="0.35">
      <c r="A16" s="4">
        <v>12.383333333333301</v>
      </c>
      <c r="B16" s="4"/>
      <c r="C16" s="4">
        <v>0</v>
      </c>
      <c r="D16" s="4">
        <v>1022.2333333333301</v>
      </c>
      <c r="E16" s="4">
        <v>54.4166666666666</v>
      </c>
      <c r="F16" s="4">
        <v>3.1083333333333298</v>
      </c>
      <c r="G16" s="4">
        <f t="shared" si="1"/>
        <v>0</v>
      </c>
      <c r="H16" s="4">
        <f t="shared" si="2"/>
        <v>0</v>
      </c>
      <c r="I16" s="4"/>
      <c r="J16" s="4"/>
      <c r="K16" s="4"/>
      <c r="L16" s="4">
        <f t="shared" si="0"/>
        <v>0</v>
      </c>
      <c r="M16" s="4">
        <v>75</v>
      </c>
      <c r="N16" s="4">
        <v>10.158333333333299</v>
      </c>
      <c r="O16" s="4">
        <v>7.5</v>
      </c>
      <c r="P16" s="61">
        <v>0.74833333333334195</v>
      </c>
      <c r="Q16" s="61">
        <v>0.20684611009887277</v>
      </c>
      <c r="R16" s="61">
        <v>-0.38128742142663086</v>
      </c>
      <c r="S16" s="61">
        <v>-0.41846229921903522</v>
      </c>
      <c r="T16" s="65">
        <v>45139</v>
      </c>
      <c r="W16" s="62" t="s">
        <v>134</v>
      </c>
      <c r="X16" s="61">
        <f>J24</f>
        <v>70.624999999999943</v>
      </c>
      <c r="Y16" s="66">
        <v>8.8416666666666597</v>
      </c>
      <c r="Z16" s="62" t="s">
        <v>141</v>
      </c>
      <c r="AB16" s="54" t="s">
        <v>81</v>
      </c>
      <c r="AC16" s="61">
        <v>52</v>
      </c>
      <c r="AD16" s="61">
        <v>65.364430420219335</v>
      </c>
      <c r="AE16" s="61">
        <v>1.2570082773119102</v>
      </c>
      <c r="AJ16" s="67"/>
      <c r="AL16" s="61">
        <f>AL14/AL15</f>
        <v>5.3556493684933294E-2</v>
      </c>
    </row>
    <row r="17" spans="1:36" ht="16" thickBot="1" x14ac:dyDescent="0.4">
      <c r="A17" s="4">
        <v>8.5250000000000004</v>
      </c>
      <c r="B17" s="4"/>
      <c r="C17" s="4">
        <v>1</v>
      </c>
      <c r="D17" s="4">
        <v>1022.44999999999</v>
      </c>
      <c r="E17" s="4">
        <v>73.5833333333333</v>
      </c>
      <c r="F17" s="4">
        <v>3.3</v>
      </c>
      <c r="G17" s="4">
        <f t="shared" si="1"/>
        <v>73.5833333333333</v>
      </c>
      <c r="H17" s="4">
        <f t="shared" si="2"/>
        <v>3.3</v>
      </c>
      <c r="I17" s="4"/>
      <c r="J17" s="4"/>
      <c r="K17" s="4"/>
      <c r="L17" s="4">
        <f t="shared" si="0"/>
        <v>1022.44999999999</v>
      </c>
      <c r="M17" s="4">
        <v>43.5833333333333</v>
      </c>
      <c r="N17" s="4">
        <v>5.3</v>
      </c>
      <c r="O17" s="4">
        <v>9.4499999999999993</v>
      </c>
      <c r="P17" s="61">
        <v>2.0216666666666709</v>
      </c>
      <c r="Q17" s="61">
        <v>1.1962541570091565</v>
      </c>
      <c r="R17" s="61">
        <v>0.50882127830245771</v>
      </c>
      <c r="S17" s="61">
        <v>0.47638395259892086</v>
      </c>
      <c r="T17" s="65">
        <v>45139</v>
      </c>
      <c r="W17" s="62" t="s">
        <v>135</v>
      </c>
      <c r="X17" s="61">
        <f>J44</f>
        <v>71.749999999999943</v>
      </c>
      <c r="Y17" s="66">
        <v>9.8874999999999638</v>
      </c>
      <c r="Z17" s="62" t="s">
        <v>142</v>
      </c>
      <c r="AB17" s="55" t="s">
        <v>82</v>
      </c>
      <c r="AC17" s="70">
        <v>59</v>
      </c>
      <c r="AD17" s="70">
        <v>573.34170833332712</v>
      </c>
      <c r="AE17" s="70"/>
      <c r="AF17" s="70"/>
      <c r="AG17" s="70"/>
      <c r="AJ17" s="67"/>
    </row>
    <row r="18" spans="1:36" ht="16" thickBot="1" x14ac:dyDescent="0.4">
      <c r="A18" s="4">
        <v>14.75</v>
      </c>
      <c r="B18" s="4"/>
      <c r="C18" s="4">
        <v>0</v>
      </c>
      <c r="D18" s="4">
        <v>1019.55833333333</v>
      </c>
      <c r="E18" s="4">
        <v>68.5</v>
      </c>
      <c r="F18" s="4">
        <v>6.6499999999999897</v>
      </c>
      <c r="G18" s="4">
        <f t="shared" si="1"/>
        <v>0</v>
      </c>
      <c r="H18" s="4">
        <f t="shared" si="2"/>
        <v>0</v>
      </c>
      <c r="I18" s="4"/>
      <c r="J18" s="4"/>
      <c r="K18" s="4"/>
      <c r="L18" s="4">
        <f t="shared" si="0"/>
        <v>0</v>
      </c>
      <c r="M18" s="4">
        <v>76.3333333333333</v>
      </c>
      <c r="N18" s="4">
        <v>10.6166666666666</v>
      </c>
      <c r="O18" s="4">
        <v>11.216666666666599</v>
      </c>
      <c r="P18" s="61">
        <v>3.1150000000000411</v>
      </c>
      <c r="Q18" s="61">
        <v>2.3098792806496604</v>
      </c>
      <c r="R18" s="61">
        <v>2.1811667989212253</v>
      </c>
      <c r="S18" s="61">
        <v>1.9109772192649306</v>
      </c>
      <c r="T18" s="65">
        <v>45170</v>
      </c>
      <c r="W18" s="62"/>
      <c r="Y18" s="66"/>
      <c r="AB18" s="51"/>
      <c r="AJ18" s="67"/>
    </row>
    <row r="19" spans="1:36" ht="56" x14ac:dyDescent="0.35">
      <c r="A19" s="4">
        <v>9.2916666666666607</v>
      </c>
      <c r="B19" s="4"/>
      <c r="C19" s="4">
        <v>1</v>
      </c>
      <c r="D19" s="4">
        <v>1020.21666666666</v>
      </c>
      <c r="E19" s="4">
        <v>74.4166666666666</v>
      </c>
      <c r="F19" s="4">
        <v>4.25</v>
      </c>
      <c r="G19" s="4">
        <f t="shared" si="1"/>
        <v>74.4166666666666</v>
      </c>
      <c r="H19" s="4">
        <f t="shared" si="2"/>
        <v>4.25</v>
      </c>
      <c r="I19" s="4"/>
      <c r="J19" s="4"/>
      <c r="K19" s="4"/>
      <c r="L19" s="4">
        <f t="shared" si="0"/>
        <v>1020.21666666666</v>
      </c>
      <c r="M19" s="4">
        <v>32.8333333333333</v>
      </c>
      <c r="N19" s="4">
        <v>6.0166666666666604</v>
      </c>
      <c r="O19" s="4">
        <v>14.1666666666666</v>
      </c>
      <c r="P19" s="61">
        <v>2.7883333333333313</v>
      </c>
      <c r="Q19" s="61">
        <v>1.5506939024763655</v>
      </c>
      <c r="R19" s="61">
        <v>1.2323713393263951</v>
      </c>
      <c r="S19" s="61">
        <v>0.84071054492738462</v>
      </c>
      <c r="T19" s="65">
        <v>45170</v>
      </c>
      <c r="W19" s="48" t="s">
        <v>124</v>
      </c>
      <c r="X19" s="61">
        <f>(Y16-Y15)/(X16-X15)</f>
        <v>-0.67105263157894957</v>
      </c>
      <c r="Y19" s="66"/>
      <c r="AB19" s="52"/>
      <c r="AC19" s="49" t="s">
        <v>89</v>
      </c>
      <c r="AD19" s="49" t="s">
        <v>77</v>
      </c>
      <c r="AE19" s="49" t="s">
        <v>90</v>
      </c>
      <c r="AF19" s="49" t="s">
        <v>91</v>
      </c>
      <c r="AG19" s="49" t="s">
        <v>92</v>
      </c>
      <c r="AH19" s="49" t="s">
        <v>93</v>
      </c>
      <c r="AI19" s="49" t="s">
        <v>94</v>
      </c>
      <c r="AJ19" s="56" t="s">
        <v>95</v>
      </c>
    </row>
    <row r="20" spans="1:36" ht="56" x14ac:dyDescent="0.35">
      <c r="A20" s="4">
        <v>14.858333333333301</v>
      </c>
      <c r="B20" s="4"/>
      <c r="C20" s="4">
        <v>0</v>
      </c>
      <c r="D20" s="4">
        <v>1020.24166666666</v>
      </c>
      <c r="E20" s="4">
        <v>60.5833333333333</v>
      </c>
      <c r="F20" s="4">
        <v>6.93333333333333</v>
      </c>
      <c r="G20" s="4">
        <f t="shared" si="1"/>
        <v>0</v>
      </c>
      <c r="H20" s="4">
        <f t="shared" si="2"/>
        <v>0</v>
      </c>
      <c r="I20" s="4"/>
      <c r="J20" s="4"/>
      <c r="K20" s="4"/>
      <c r="L20" s="4">
        <f t="shared" si="0"/>
        <v>0</v>
      </c>
      <c r="M20" s="4">
        <v>32</v>
      </c>
      <c r="N20" s="4">
        <v>13.091666666666599</v>
      </c>
      <c r="O20" s="4">
        <v>8.9666666666666597</v>
      </c>
      <c r="P20" s="61">
        <v>3.2233333333333416</v>
      </c>
      <c r="Q20" s="61">
        <v>0.99459173495693598</v>
      </c>
      <c r="R20" s="61">
        <v>0.63633180683042134</v>
      </c>
      <c r="S20" s="61">
        <v>0.5966995350819424</v>
      </c>
      <c r="T20" s="65">
        <v>45200</v>
      </c>
      <c r="W20" s="48" t="s">
        <v>125</v>
      </c>
      <c r="X20" s="61">
        <f>(Y17-Y16)/(X17-X16)</f>
        <v>0.9296296296296036</v>
      </c>
      <c r="Y20" s="66"/>
      <c r="AB20" s="54" t="s">
        <v>83</v>
      </c>
      <c r="AC20" s="61">
        <v>-224.05286777866766</v>
      </c>
      <c r="AD20" s="61">
        <v>68.065039794358142</v>
      </c>
      <c r="AE20" s="61">
        <v>-3.2917466654774397</v>
      </c>
      <c r="AF20" s="61">
        <v>1.79345284936827E-3</v>
      </c>
      <c r="AG20" s="61">
        <v>-360.63536241841297</v>
      </c>
      <c r="AH20" s="61">
        <v>-87.470373138922355</v>
      </c>
      <c r="AI20" s="61">
        <v>-360.63536241841297</v>
      </c>
      <c r="AJ20" s="67">
        <v>-87.470373138922355</v>
      </c>
    </row>
    <row r="21" spans="1:36" ht="28" x14ac:dyDescent="0.35">
      <c r="A21" s="4">
        <v>8.9083333333333297</v>
      </c>
      <c r="B21" s="4"/>
      <c r="C21" s="4">
        <v>1</v>
      </c>
      <c r="D21" s="4">
        <v>1020.09166666666</v>
      </c>
      <c r="E21" s="4">
        <v>77.75</v>
      </c>
      <c r="F21" s="4">
        <v>5.5833333333333304</v>
      </c>
      <c r="G21" s="4">
        <f t="shared" si="1"/>
        <v>77.75</v>
      </c>
      <c r="H21" s="4">
        <f t="shared" si="2"/>
        <v>5.5833333333333304</v>
      </c>
      <c r="I21" s="4"/>
      <c r="J21" s="4"/>
      <c r="K21" s="4"/>
      <c r="L21" s="4">
        <f t="shared" si="0"/>
        <v>1020.09166666666</v>
      </c>
      <c r="M21" s="4">
        <v>25.3333333333333</v>
      </c>
      <c r="N21" s="4">
        <v>7.1583333333333297</v>
      </c>
      <c r="O21" s="4">
        <v>12.475</v>
      </c>
      <c r="P21" s="61">
        <v>2.4050000000000002</v>
      </c>
      <c r="Q21" s="61">
        <v>0.51067349699971487</v>
      </c>
      <c r="R21" s="61">
        <v>0.16533385214742502</v>
      </c>
      <c r="S21" s="61">
        <v>-2.6682632164462206E-2</v>
      </c>
      <c r="T21" s="65">
        <v>45200</v>
      </c>
      <c r="W21" s="63" t="s">
        <v>126</v>
      </c>
      <c r="X21" s="68">
        <f>X19/X20</f>
        <v>-0.72184944432797393</v>
      </c>
      <c r="Y21" s="69"/>
      <c r="AB21" s="54" t="s">
        <v>144</v>
      </c>
      <c r="AC21" s="61">
        <v>-1.7198191318500933</v>
      </c>
      <c r="AD21" s="61">
        <v>0.5982140058823282</v>
      </c>
      <c r="AE21" s="61">
        <v>-2.8749228786669208</v>
      </c>
      <c r="AF21" s="71">
        <v>5.8430807201663082E-3</v>
      </c>
      <c r="AG21" s="61">
        <v>-2.9202233554970198</v>
      </c>
      <c r="AH21" s="61">
        <v>-0.51941490820316671</v>
      </c>
      <c r="AI21" s="61">
        <v>-2.9202233554970198</v>
      </c>
      <c r="AJ21" s="67">
        <v>-0.51941490820316671</v>
      </c>
    </row>
    <row r="22" spans="1:36" ht="28" x14ac:dyDescent="0.35">
      <c r="A22" s="4">
        <v>11.4583333333333</v>
      </c>
      <c r="B22" s="4"/>
      <c r="C22" s="4">
        <v>0</v>
      </c>
      <c r="D22" s="4">
        <v>1019.70833333333</v>
      </c>
      <c r="E22" s="4">
        <v>57.5833333333333</v>
      </c>
      <c r="F22" s="4">
        <v>5.95</v>
      </c>
      <c r="G22" s="4">
        <f t="shared" si="1"/>
        <v>0</v>
      </c>
      <c r="H22" s="4">
        <f t="shared" si="2"/>
        <v>0</v>
      </c>
      <c r="I22" s="4"/>
      <c r="J22" s="4"/>
      <c r="K22" s="4"/>
      <c r="L22" s="4">
        <f t="shared" si="0"/>
        <v>0</v>
      </c>
      <c r="M22" s="4">
        <v>25.1666666666666</v>
      </c>
      <c r="N22" s="4">
        <v>12.975</v>
      </c>
      <c r="O22" s="4">
        <v>7.9583333333333304</v>
      </c>
      <c r="P22" s="61">
        <v>-0.17666666666665876</v>
      </c>
      <c r="Q22" s="61">
        <v>-2.3383015569408645</v>
      </c>
      <c r="R22" s="61">
        <v>-2.5959590314657959</v>
      </c>
      <c r="S22" s="61">
        <v>-2.5014568211115993</v>
      </c>
      <c r="T22" s="65">
        <v>45231</v>
      </c>
      <c r="AB22" s="54" t="s">
        <v>28</v>
      </c>
      <c r="AC22" s="61">
        <v>-7.5230215556614632E-2</v>
      </c>
      <c r="AD22" s="61">
        <v>0.32818785171818099</v>
      </c>
      <c r="AE22" s="61">
        <v>-0.22922912948409729</v>
      </c>
      <c r="AF22" s="72">
        <v>0.81959005555491282</v>
      </c>
      <c r="AG22" s="61">
        <v>-0.73378731966696087</v>
      </c>
      <c r="AH22" s="61">
        <v>0.58332688855373171</v>
      </c>
      <c r="AI22" s="61">
        <v>-0.73378731966696087</v>
      </c>
      <c r="AJ22" s="67">
        <v>0.58332688855373171</v>
      </c>
    </row>
    <row r="23" spans="1:36" ht="28" x14ac:dyDescent="0.35">
      <c r="A23" s="4">
        <v>10.475</v>
      </c>
      <c r="B23" s="4"/>
      <c r="C23" s="4">
        <v>1</v>
      </c>
      <c r="D23" s="4">
        <v>1019.33333333333</v>
      </c>
      <c r="E23" s="4">
        <v>81.9166666666666</v>
      </c>
      <c r="F23" s="4">
        <v>5.9249999999999998</v>
      </c>
      <c r="G23" s="4">
        <f t="shared" si="1"/>
        <v>81.9166666666666</v>
      </c>
      <c r="H23" s="4">
        <f t="shared" si="2"/>
        <v>5.9249999999999998</v>
      </c>
      <c r="I23" s="4"/>
      <c r="J23" s="4"/>
      <c r="K23" s="4"/>
      <c r="L23" s="4">
        <f t="shared" si="0"/>
        <v>1019.33333333333</v>
      </c>
      <c r="M23" s="4">
        <v>40.9166666666666</v>
      </c>
      <c r="N23" s="4">
        <v>7.2583333333333302</v>
      </c>
      <c r="O23" s="4">
        <v>6.75</v>
      </c>
      <c r="P23" s="61">
        <v>3.9716666666666702</v>
      </c>
      <c r="Q23" s="61">
        <v>2.0198201281501813</v>
      </c>
      <c r="R23" s="61">
        <v>1.8060168462482462</v>
      </c>
      <c r="S23" s="61">
        <v>2.2581191786161536</v>
      </c>
      <c r="T23" s="65">
        <v>45231</v>
      </c>
      <c r="AB23" s="54" t="s">
        <v>41</v>
      </c>
      <c r="AC23" s="61">
        <v>0.23942007143012065</v>
      </c>
      <c r="AD23" s="61">
        <v>6.5935892269736063E-2</v>
      </c>
      <c r="AE23" s="61">
        <v>3.6311038372041891</v>
      </c>
      <c r="AF23" s="71">
        <v>6.4518455292541404E-4</v>
      </c>
      <c r="AG23" s="61">
        <v>0.10711002386816323</v>
      </c>
      <c r="AH23" s="61">
        <v>0.37173011899207808</v>
      </c>
      <c r="AI23" s="61">
        <v>0.10711002386816323</v>
      </c>
      <c r="AJ23" s="67">
        <v>0.37173011899207808</v>
      </c>
    </row>
    <row r="24" spans="1:36" ht="42" x14ac:dyDescent="0.35">
      <c r="A24" s="4">
        <v>10.2083333333333</v>
      </c>
      <c r="B24" s="4">
        <f>MEDIAN(A24:A43)</f>
        <v>8.8416666666666597</v>
      </c>
      <c r="C24" s="4">
        <v>0</v>
      </c>
      <c r="D24" s="4">
        <v>1013.75833333333</v>
      </c>
      <c r="E24" s="4">
        <v>85.25</v>
      </c>
      <c r="F24" s="4">
        <v>9.0749999999999993</v>
      </c>
      <c r="G24" s="4">
        <f t="shared" si="1"/>
        <v>0</v>
      </c>
      <c r="H24" s="4">
        <f t="shared" si="2"/>
        <v>0</v>
      </c>
      <c r="I24" s="4">
        <f>MEDIAN(D24:D43)</f>
        <v>1017.4708333333299</v>
      </c>
      <c r="J24" s="4">
        <f>MEDIAN(E24:E43)</f>
        <v>70.624999999999943</v>
      </c>
      <c r="K24" s="4">
        <f>MEDIAN(F24:F43)</f>
        <v>1.349999999999995</v>
      </c>
      <c r="L24" s="4">
        <f t="shared" si="0"/>
        <v>0</v>
      </c>
      <c r="M24" s="4">
        <v>92.25</v>
      </c>
      <c r="N24" s="4">
        <v>10.424999999999899</v>
      </c>
      <c r="O24" s="4">
        <v>8.43333333333333</v>
      </c>
      <c r="P24" s="61">
        <v>-1.4266666666666588</v>
      </c>
      <c r="Q24" s="61">
        <v>-2.1215406512776305</v>
      </c>
      <c r="R24" s="61">
        <v>-1.2028185481849647</v>
      </c>
      <c r="S24" s="61">
        <v>-0.85759322903362012</v>
      </c>
      <c r="T24" s="65">
        <v>45261</v>
      </c>
      <c r="AB24" s="54" t="s">
        <v>40</v>
      </c>
      <c r="AC24" s="61">
        <v>7.223639640497552E-2</v>
      </c>
      <c r="AD24" s="61">
        <v>5.5576597835624984E-2</v>
      </c>
      <c r="AE24" s="61">
        <v>1.2997628357645075</v>
      </c>
      <c r="AF24" s="61">
        <v>0.19941473325489451</v>
      </c>
      <c r="AG24" s="61">
        <v>-3.9286206078079575E-2</v>
      </c>
      <c r="AH24" s="61">
        <v>0.1837589988880306</v>
      </c>
      <c r="AI24" s="61">
        <v>-3.9286206078079575E-2</v>
      </c>
      <c r="AJ24" s="67">
        <v>0.1837589988880306</v>
      </c>
    </row>
    <row r="25" spans="1:36" ht="28" x14ac:dyDescent="0.35">
      <c r="A25" s="4">
        <v>9.11666666666666</v>
      </c>
      <c r="B25" s="4"/>
      <c r="C25" s="4">
        <v>1</v>
      </c>
      <c r="D25" s="4">
        <v>1015.07499999999</v>
      </c>
      <c r="E25" s="4">
        <v>83.75</v>
      </c>
      <c r="F25" s="4">
        <v>7.8250000000000002</v>
      </c>
      <c r="G25" s="4">
        <f t="shared" si="1"/>
        <v>83.75</v>
      </c>
      <c r="H25" s="4">
        <f t="shared" si="2"/>
        <v>7.8250000000000002</v>
      </c>
      <c r="I25" s="4"/>
      <c r="J25" s="4"/>
      <c r="K25" s="4"/>
      <c r="L25" s="4">
        <f t="shared" si="0"/>
        <v>1015.07499999999</v>
      </c>
      <c r="M25" s="4">
        <v>94.1666666666666</v>
      </c>
      <c r="N25" s="4">
        <v>9.1666666666666607</v>
      </c>
      <c r="O25" s="4">
        <v>8.0250000000000004</v>
      </c>
      <c r="P25" s="61">
        <v>2.6133333333333306</v>
      </c>
      <c r="Q25" s="61">
        <v>-0.43618721628402923</v>
      </c>
      <c r="R25" s="61">
        <v>3.0346323966639943E-2</v>
      </c>
      <c r="S25" s="61">
        <v>0.61384781392624177</v>
      </c>
      <c r="T25" s="65">
        <v>45261</v>
      </c>
      <c r="W25" s="64"/>
      <c r="X25" s="46" t="s">
        <v>128</v>
      </c>
      <c r="Y25" s="45" t="s">
        <v>123</v>
      </c>
      <c r="AB25" s="54" t="s">
        <v>26</v>
      </c>
      <c r="AC25" s="61">
        <v>-0.18666544344557914</v>
      </c>
      <c r="AD25" s="61">
        <v>7.9293648251180904E-2</v>
      </c>
      <c r="AE25" s="61">
        <v>-2.354103355848546</v>
      </c>
      <c r="AF25" s="71">
        <v>2.2380317541138495E-2</v>
      </c>
      <c r="AG25" s="61">
        <v>-0.34577978937049647</v>
      </c>
      <c r="AH25" s="61">
        <v>-2.7551097520661816E-2</v>
      </c>
      <c r="AI25" s="61">
        <v>-0.34577978937049647</v>
      </c>
      <c r="AJ25" s="67">
        <v>-2.7551097520661816E-2</v>
      </c>
    </row>
    <row r="26" spans="1:36" ht="28" x14ac:dyDescent="0.35">
      <c r="A26" s="4">
        <v>8.5666666666666593</v>
      </c>
      <c r="B26" s="4"/>
      <c r="C26" s="4">
        <v>0</v>
      </c>
      <c r="D26" s="4">
        <v>1014.15833333333</v>
      </c>
      <c r="E26" s="4">
        <v>87.5833333333333</v>
      </c>
      <c r="F26" s="4">
        <v>8.25</v>
      </c>
      <c r="G26" s="4">
        <f t="shared" si="1"/>
        <v>0</v>
      </c>
      <c r="H26" s="4">
        <f t="shared" si="2"/>
        <v>0</v>
      </c>
      <c r="I26" s="4"/>
      <c r="J26" s="4"/>
      <c r="K26" s="4"/>
      <c r="L26" s="4">
        <f t="shared" si="0"/>
        <v>0</v>
      </c>
      <c r="M26" s="4">
        <v>100</v>
      </c>
      <c r="N26" s="4">
        <v>9.0500000000000007</v>
      </c>
      <c r="O26" s="4">
        <v>7.3</v>
      </c>
      <c r="P26" s="61">
        <v>-3.0683333333332996</v>
      </c>
      <c r="Q26" s="61">
        <v>-2.9723068295965369</v>
      </c>
      <c r="R26" s="61">
        <v>-2.0657383019708142</v>
      </c>
      <c r="S26" s="61">
        <v>-1.6426147392192867</v>
      </c>
      <c r="T26" s="4" t="s">
        <v>2</v>
      </c>
      <c r="W26" s="62" t="s">
        <v>130</v>
      </c>
      <c r="X26" s="62">
        <v>1.420833333333325</v>
      </c>
      <c r="Y26" s="66">
        <v>10.966666666666651</v>
      </c>
      <c r="Z26" s="62" t="s">
        <v>140</v>
      </c>
      <c r="AB26" s="54" t="s">
        <v>27</v>
      </c>
      <c r="AC26" s="61">
        <v>0.75950304957020998</v>
      </c>
      <c r="AD26" s="61">
        <v>0.4070939507212798</v>
      </c>
      <c r="AE26" s="61">
        <v>1.8656701928990587</v>
      </c>
      <c r="AF26" s="61">
        <v>6.7733170216492833E-2</v>
      </c>
      <c r="AG26" s="61">
        <v>-5.7390726004585613E-2</v>
      </c>
      <c r="AH26" s="61">
        <v>1.5763968251450056</v>
      </c>
      <c r="AI26" s="61">
        <v>-5.7390726004585613E-2</v>
      </c>
      <c r="AJ26" s="67">
        <v>1.5763968251450056</v>
      </c>
    </row>
    <row r="27" spans="1:36" ht="16" thickBot="1" x14ac:dyDescent="0.4">
      <c r="A27" s="4">
        <v>6.49166666666666</v>
      </c>
      <c r="B27" s="4"/>
      <c r="C27" s="4">
        <v>1</v>
      </c>
      <c r="D27" s="4">
        <v>1014.25</v>
      </c>
      <c r="E27" s="4">
        <v>94</v>
      </c>
      <c r="F27" s="4">
        <v>8.1666666666666607</v>
      </c>
      <c r="G27" s="4">
        <f t="shared" si="1"/>
        <v>94</v>
      </c>
      <c r="H27" s="4">
        <f t="shared" si="2"/>
        <v>8.1666666666666607</v>
      </c>
      <c r="I27" s="4"/>
      <c r="J27" s="4"/>
      <c r="K27" s="4"/>
      <c r="L27" s="4">
        <f t="shared" si="0"/>
        <v>1014.25</v>
      </c>
      <c r="M27" s="4">
        <v>93.3333333333333</v>
      </c>
      <c r="N27" s="4">
        <v>7.8416666666666597</v>
      </c>
      <c r="O27" s="4">
        <v>9.6749999999999901</v>
      </c>
      <c r="P27" s="61">
        <v>-1.1666666666669379E-2</v>
      </c>
      <c r="Q27" s="61">
        <v>-2.2990467456943406</v>
      </c>
      <c r="R27" s="61">
        <v>-1.6273574827666124</v>
      </c>
      <c r="S27" s="61">
        <v>-1.1881550044657487</v>
      </c>
      <c r="T27" s="4" t="s">
        <v>2</v>
      </c>
      <c r="W27" s="62" t="s">
        <v>131</v>
      </c>
      <c r="X27" s="62">
        <v>1.349999999999995</v>
      </c>
      <c r="Y27" s="66">
        <v>8.8416666666666597</v>
      </c>
      <c r="Z27" s="62" t="s">
        <v>141</v>
      </c>
      <c r="AB27" s="55" t="s">
        <v>23</v>
      </c>
      <c r="AC27" s="70">
        <v>1.1183210654896929E-2</v>
      </c>
      <c r="AD27" s="70">
        <v>6.7382678573666352E-3</v>
      </c>
      <c r="AE27" s="70">
        <v>1.6596565900346103</v>
      </c>
      <c r="AF27" s="70">
        <v>0.10300337497605271</v>
      </c>
      <c r="AG27" s="70">
        <v>-2.3381130127376835E-3</v>
      </c>
      <c r="AH27" s="70">
        <v>2.4704534322531543E-2</v>
      </c>
      <c r="AI27" s="70">
        <v>-2.3381130127376835E-3</v>
      </c>
      <c r="AJ27" s="73">
        <v>2.4704534322531543E-2</v>
      </c>
    </row>
    <row r="28" spans="1:36" ht="15.5" x14ac:dyDescent="0.35">
      <c r="A28" s="4">
        <v>9.7333333333333307</v>
      </c>
      <c r="B28" s="4"/>
      <c r="C28" s="4">
        <v>0</v>
      </c>
      <c r="D28" s="4">
        <v>1016.09166666666</v>
      </c>
      <c r="E28" s="4">
        <v>66.8333333333333</v>
      </c>
      <c r="F28" s="4">
        <v>2.49166666666666</v>
      </c>
      <c r="G28" s="4">
        <f t="shared" si="1"/>
        <v>0</v>
      </c>
      <c r="H28" s="4">
        <f t="shared" si="2"/>
        <v>0</v>
      </c>
      <c r="I28" s="4"/>
      <c r="J28" s="4"/>
      <c r="K28" s="4"/>
      <c r="L28" s="4">
        <f t="shared" si="0"/>
        <v>0</v>
      </c>
      <c r="M28" s="4">
        <v>39.4166666666666</v>
      </c>
      <c r="N28" s="4">
        <v>5.7583333333333302</v>
      </c>
      <c r="O28" s="4">
        <v>11.174999999999899</v>
      </c>
      <c r="P28" s="61">
        <v>-1.9016666666666282</v>
      </c>
      <c r="Q28" s="61">
        <v>8.7727672811817925E-2</v>
      </c>
      <c r="R28" s="61">
        <v>0.79038268507890663</v>
      </c>
      <c r="S28" s="61">
        <v>0.65450243724806434</v>
      </c>
      <c r="T28" s="4" t="s">
        <v>3</v>
      </c>
      <c r="W28" s="62" t="s">
        <v>132</v>
      </c>
      <c r="X28" s="62">
        <v>4.0624999999999947</v>
      </c>
      <c r="Y28" s="66">
        <v>9.8874999999999638</v>
      </c>
      <c r="Z28" s="62" t="s">
        <v>142</v>
      </c>
      <c r="AB28" s="51"/>
      <c r="AJ28" s="67"/>
    </row>
    <row r="29" spans="1:36" ht="15.5" x14ac:dyDescent="0.35">
      <c r="A29" s="4">
        <v>3.9</v>
      </c>
      <c r="B29" s="4"/>
      <c r="C29" s="4">
        <v>1</v>
      </c>
      <c r="D29" s="4">
        <v>1015.55</v>
      </c>
      <c r="E29" s="4">
        <v>78.8333333333333</v>
      </c>
      <c r="F29" s="4">
        <v>2.8</v>
      </c>
      <c r="G29" s="4">
        <f t="shared" si="1"/>
        <v>78.8333333333333</v>
      </c>
      <c r="H29" s="4">
        <f t="shared" si="2"/>
        <v>2.8</v>
      </c>
      <c r="I29" s="4"/>
      <c r="J29" s="4"/>
      <c r="K29" s="4"/>
      <c r="L29" s="4">
        <f t="shared" si="0"/>
        <v>1015.55</v>
      </c>
      <c r="M29" s="4">
        <v>54.4166666666666</v>
      </c>
      <c r="N29" s="4">
        <v>4.0666666666666602</v>
      </c>
      <c r="O29" s="4">
        <v>10.966666666666599</v>
      </c>
      <c r="P29" s="61">
        <v>-2.6033333333333295</v>
      </c>
      <c r="Q29" s="61">
        <v>-2.7193320716243368</v>
      </c>
      <c r="R29" s="61">
        <v>-2.1171680289024324</v>
      </c>
      <c r="S29" s="61">
        <v>-1.9370181430065654</v>
      </c>
      <c r="T29" s="4" t="s">
        <v>3</v>
      </c>
      <c r="W29" s="62"/>
      <c r="Y29" s="66"/>
      <c r="AB29" s="51"/>
      <c r="AJ29" s="67"/>
    </row>
    <row r="30" spans="1:36" ht="56" x14ac:dyDescent="0.35">
      <c r="A30" s="4">
        <v>10.533333333333299</v>
      </c>
      <c r="B30" s="4"/>
      <c r="C30" s="4">
        <v>0</v>
      </c>
      <c r="D30" s="4">
        <v>1019.18333333333</v>
      </c>
      <c r="E30" s="4">
        <v>64.25</v>
      </c>
      <c r="F30" s="4">
        <v>2.875</v>
      </c>
      <c r="G30" s="4">
        <f t="shared" si="1"/>
        <v>0</v>
      </c>
      <c r="H30" s="4">
        <f t="shared" si="2"/>
        <v>0</v>
      </c>
      <c r="I30" s="4"/>
      <c r="J30" s="4"/>
      <c r="K30" s="4"/>
      <c r="L30" s="4">
        <f t="shared" si="0"/>
        <v>0</v>
      </c>
      <c r="M30" s="4">
        <v>6.6666666666666599</v>
      </c>
      <c r="N30" s="4">
        <v>6.9833333333333298</v>
      </c>
      <c r="O30" s="4">
        <v>11.316666666666601</v>
      </c>
      <c r="P30" s="61">
        <v>-1.1016666666666595</v>
      </c>
      <c r="Q30" s="61">
        <v>0.18310723773829984</v>
      </c>
      <c r="R30" s="61">
        <v>0.2788342814457927</v>
      </c>
      <c r="S30" s="61">
        <v>-2.9385159239346592E-2</v>
      </c>
      <c r="T30" s="4" t="s">
        <v>4</v>
      </c>
      <c r="W30" s="48" t="s">
        <v>124</v>
      </c>
      <c r="X30" s="61">
        <f>(Y27-Y26)/(X27-X26)</f>
        <v>30.000000000001297</v>
      </c>
      <c r="Y30" s="66"/>
      <c r="AB30" s="51"/>
      <c r="AJ30" s="67"/>
    </row>
    <row r="31" spans="1:36" ht="56" x14ac:dyDescent="0.35">
      <c r="A31" s="4">
        <v>4.3333333333333304</v>
      </c>
      <c r="B31" s="4"/>
      <c r="C31" s="4">
        <v>1</v>
      </c>
      <c r="D31" s="4">
        <v>1018.36666666666</v>
      </c>
      <c r="E31" s="4">
        <v>82.1666666666666</v>
      </c>
      <c r="F31" s="4">
        <v>1.11666666666666</v>
      </c>
      <c r="G31" s="4">
        <f t="shared" si="1"/>
        <v>82.1666666666666</v>
      </c>
      <c r="H31" s="4">
        <f t="shared" si="2"/>
        <v>1.11666666666666</v>
      </c>
      <c r="I31" s="4"/>
      <c r="J31" s="4"/>
      <c r="K31" s="4"/>
      <c r="L31" s="4">
        <f t="shared" si="0"/>
        <v>1018.36666666666</v>
      </c>
      <c r="M31" s="4">
        <v>5</v>
      </c>
      <c r="N31" s="4">
        <v>1</v>
      </c>
      <c r="O31" s="4">
        <v>12.0583333333333</v>
      </c>
      <c r="P31" s="61">
        <v>-2.169999999999999</v>
      </c>
      <c r="Q31" s="61">
        <v>-0.52205098246078396</v>
      </c>
      <c r="R31" s="61">
        <v>-0.29179833801681632</v>
      </c>
      <c r="S31" s="61">
        <v>-0.42555693229005165</v>
      </c>
      <c r="T31" s="4" t="s">
        <v>4</v>
      </c>
      <c r="W31" s="48" t="s">
        <v>125</v>
      </c>
      <c r="X31" s="61">
        <f>(Y28-Y27)/(X28-X27)</f>
        <v>0.38556067588324583</v>
      </c>
      <c r="Y31" s="66"/>
      <c r="AB31" s="51" t="s">
        <v>96</v>
      </c>
      <c r="AJ31" s="67"/>
    </row>
    <row r="32" spans="1:36" ht="28.5" thickBot="1" x14ac:dyDescent="0.4">
      <c r="A32" s="4">
        <v>10.066666666666601</v>
      </c>
      <c r="B32" s="4"/>
      <c r="C32" s="4">
        <v>0</v>
      </c>
      <c r="D32" s="4">
        <v>1015.4833333333301</v>
      </c>
      <c r="E32" s="4">
        <v>51.6666666666666</v>
      </c>
      <c r="F32" s="4">
        <v>0.20833333333333301</v>
      </c>
      <c r="G32" s="4">
        <f t="shared" si="1"/>
        <v>0</v>
      </c>
      <c r="H32" s="4">
        <f t="shared" si="2"/>
        <v>0</v>
      </c>
      <c r="I32" s="4"/>
      <c r="J32" s="4"/>
      <c r="K32" s="4"/>
      <c r="L32" s="4">
        <f t="shared" si="0"/>
        <v>0</v>
      </c>
      <c r="M32" s="4">
        <v>4.4166666666666599</v>
      </c>
      <c r="N32" s="4">
        <v>7.30833333333333</v>
      </c>
      <c r="O32" s="4">
        <v>11.941666666666601</v>
      </c>
      <c r="P32" s="61">
        <v>-1.5683333333333582</v>
      </c>
      <c r="Q32" s="61">
        <v>-0.47049954435605734</v>
      </c>
      <c r="R32" s="61">
        <v>0.27406029023625855</v>
      </c>
      <c r="S32" s="61">
        <v>0.11277816542770225</v>
      </c>
      <c r="T32" s="4" t="s">
        <v>5</v>
      </c>
      <c r="W32" s="63" t="s">
        <v>126</v>
      </c>
      <c r="X32" s="68">
        <f>X30/X31</f>
        <v>77.808764940244572</v>
      </c>
      <c r="Y32" s="69"/>
      <c r="AB32" s="51"/>
      <c r="AJ32" s="67"/>
    </row>
    <row r="33" spans="1:36" ht="56" x14ac:dyDescent="0.35">
      <c r="A33" s="4">
        <v>3.8916666666666599</v>
      </c>
      <c r="B33" s="4"/>
      <c r="C33" s="4">
        <v>1</v>
      </c>
      <c r="D33" s="4">
        <v>1016.18333333333</v>
      </c>
      <c r="E33" s="4">
        <v>77.25</v>
      </c>
      <c r="F33" s="4">
        <v>0.40833333333333299</v>
      </c>
      <c r="G33" s="4">
        <f t="shared" si="1"/>
        <v>77.25</v>
      </c>
      <c r="H33" s="4">
        <f t="shared" si="2"/>
        <v>0.40833333333333299</v>
      </c>
      <c r="I33" s="4"/>
      <c r="J33" s="4"/>
      <c r="K33" s="4"/>
      <c r="L33" s="4">
        <f t="shared" si="0"/>
        <v>1016.18333333333</v>
      </c>
      <c r="M33" s="4">
        <v>8.5833333333333304</v>
      </c>
      <c r="N33" s="4">
        <v>1.375</v>
      </c>
      <c r="O33" s="4">
        <v>11.75</v>
      </c>
      <c r="P33" s="61">
        <v>-2.6116666666666695</v>
      </c>
      <c r="Q33" s="61">
        <v>-1.1794177823132155</v>
      </c>
      <c r="R33" s="61">
        <v>-0.5742252890808488</v>
      </c>
      <c r="S33" s="61">
        <v>-0.54784309645677398</v>
      </c>
      <c r="T33" s="4" t="s">
        <v>5</v>
      </c>
      <c r="W33" s="118" t="s">
        <v>139</v>
      </c>
      <c r="X33" s="119"/>
      <c r="Y33" s="120"/>
      <c r="AB33" s="52" t="s">
        <v>97</v>
      </c>
      <c r="AC33" s="47" t="s">
        <v>98</v>
      </c>
      <c r="AD33" s="58" t="s">
        <v>99</v>
      </c>
      <c r="AJ33" s="67"/>
    </row>
    <row r="34" spans="1:36" ht="16" thickBot="1" x14ac:dyDescent="0.4">
      <c r="A34" s="4">
        <v>10.316666666666601</v>
      </c>
      <c r="B34" s="4"/>
      <c r="C34" s="4">
        <v>0</v>
      </c>
      <c r="D34" s="4">
        <v>1018.25</v>
      </c>
      <c r="E34" s="4">
        <v>54.75</v>
      </c>
      <c r="F34" s="4">
        <v>0.67499999999999905</v>
      </c>
      <c r="G34" s="4">
        <f t="shared" si="1"/>
        <v>0</v>
      </c>
      <c r="H34" s="4">
        <f t="shared" si="2"/>
        <v>0</v>
      </c>
      <c r="I34" s="4"/>
      <c r="J34" s="4"/>
      <c r="K34" s="4"/>
      <c r="L34" s="4">
        <f t="shared" si="0"/>
        <v>0</v>
      </c>
      <c r="M34" s="4">
        <v>4.5833333333333304</v>
      </c>
      <c r="N34" s="4">
        <v>6.9833333333333298</v>
      </c>
      <c r="O34" s="4">
        <v>11.008333333333301</v>
      </c>
      <c r="P34" s="61">
        <v>-1.3183333333333582</v>
      </c>
      <c r="Q34" s="61">
        <v>-3.3559428928398916E-2</v>
      </c>
      <c r="R34" s="61">
        <v>0.22938539869053365</v>
      </c>
      <c r="S34" s="61">
        <v>5.9816868349429342E-3</v>
      </c>
      <c r="T34" s="4" t="s">
        <v>6</v>
      </c>
      <c r="AB34" s="51">
        <v>1</v>
      </c>
      <c r="AC34" s="61">
        <v>11.465449104999898</v>
      </c>
      <c r="AD34" s="61">
        <v>0.39288422833340242</v>
      </c>
      <c r="AJ34" s="67"/>
    </row>
    <row r="35" spans="1:36" ht="15.5" x14ac:dyDescent="0.35">
      <c r="A35" s="4">
        <v>3.2916666666666599</v>
      </c>
      <c r="B35" s="4"/>
      <c r="C35" s="4">
        <v>1</v>
      </c>
      <c r="D35" s="4">
        <v>1017.1</v>
      </c>
      <c r="E35" s="4">
        <v>75</v>
      </c>
      <c r="F35" s="4">
        <v>-0.233333333333333</v>
      </c>
      <c r="G35" s="4">
        <f t="shared" si="1"/>
        <v>75</v>
      </c>
      <c r="H35" s="4">
        <f t="shared" si="2"/>
        <v>-0.233333333333333</v>
      </c>
      <c r="I35" s="4"/>
      <c r="J35" s="4"/>
      <c r="K35" s="4"/>
      <c r="L35" s="4">
        <f t="shared" si="0"/>
        <v>1017.1</v>
      </c>
      <c r="M35" s="4">
        <v>7</v>
      </c>
      <c r="N35" s="4">
        <v>0.78333333333333299</v>
      </c>
      <c r="O35" s="4">
        <v>11.775</v>
      </c>
      <c r="P35" s="61">
        <v>-3.2116666666666696</v>
      </c>
      <c r="Q35" s="61">
        <v>-1.4390909055090146</v>
      </c>
      <c r="R35" s="61">
        <v>-0.97252231934132016</v>
      </c>
      <c r="S35" s="61">
        <v>-1.0082383095650531</v>
      </c>
      <c r="T35" s="4" t="s">
        <v>6</v>
      </c>
      <c r="V35" s="131" t="s">
        <v>189</v>
      </c>
      <c r="W35" s="132"/>
      <c r="X35" s="132"/>
      <c r="Y35" s="132"/>
      <c r="Z35" s="133"/>
      <c r="AB35" s="51">
        <v>2</v>
      </c>
      <c r="AC35" s="61">
        <v>5.4617863335528325</v>
      </c>
      <c r="AD35" s="61">
        <v>-0.91178633355283267</v>
      </c>
      <c r="AJ35" s="67"/>
    </row>
    <row r="36" spans="1:36" ht="56" x14ac:dyDescent="0.35">
      <c r="A36" s="3">
        <v>10.783333333333299</v>
      </c>
      <c r="B36" s="3"/>
      <c r="C36" s="3">
        <v>0</v>
      </c>
      <c r="D36" s="3">
        <v>1017.3</v>
      </c>
      <c r="E36" s="3">
        <v>49.75</v>
      </c>
      <c r="F36" s="3">
        <v>-0.71666666666666601</v>
      </c>
      <c r="G36" s="4">
        <f t="shared" si="1"/>
        <v>0</v>
      </c>
      <c r="H36" s="4">
        <f t="shared" si="2"/>
        <v>0</v>
      </c>
      <c r="I36" s="4"/>
      <c r="J36" s="4"/>
      <c r="K36" s="4"/>
      <c r="L36" s="4">
        <f t="shared" ref="L36:L63" si="3">C36*D36</f>
        <v>0</v>
      </c>
      <c r="M36" s="3">
        <v>0.16666666666666599</v>
      </c>
      <c r="N36" s="3">
        <v>7.0666666666666602</v>
      </c>
      <c r="O36" s="3">
        <v>9.9499999999999993</v>
      </c>
      <c r="P36" s="61">
        <v>-0.85166666666665947</v>
      </c>
      <c r="Q36" s="61">
        <v>0.3851738748081317</v>
      </c>
      <c r="R36" s="61">
        <v>0.81471577946336637</v>
      </c>
      <c r="S36" s="61">
        <v>0.75680021004882292</v>
      </c>
      <c r="T36" s="3" t="s">
        <v>7</v>
      </c>
      <c r="V36" s="54" t="s">
        <v>181</v>
      </c>
      <c r="W36" s="90" t="s">
        <v>176</v>
      </c>
      <c r="X36" s="90" t="s">
        <v>177</v>
      </c>
      <c r="Y36" s="90" t="s">
        <v>178</v>
      </c>
      <c r="Z36" s="93" t="s">
        <v>179</v>
      </c>
      <c r="AB36" s="51">
        <v>3</v>
      </c>
      <c r="AC36" s="61">
        <v>11.802536131540776</v>
      </c>
      <c r="AD36" s="61">
        <v>-0.29420279820747552</v>
      </c>
      <c r="AJ36" s="67"/>
    </row>
    <row r="37" spans="1:36" ht="15.5" x14ac:dyDescent="0.35">
      <c r="A37" s="4">
        <v>4.3</v>
      </c>
      <c r="B37" s="4"/>
      <c r="C37" s="4">
        <v>1</v>
      </c>
      <c r="D37" s="4">
        <v>1017.6416666666599</v>
      </c>
      <c r="E37" s="4">
        <v>78.6666666666666</v>
      </c>
      <c r="F37" s="4">
        <v>-0.16666666666666599</v>
      </c>
      <c r="G37" s="4">
        <f t="shared" si="1"/>
        <v>78.6666666666666</v>
      </c>
      <c r="H37" s="4">
        <f t="shared" si="2"/>
        <v>-0.16666666666666599</v>
      </c>
      <c r="I37" s="4"/>
      <c r="J37" s="4"/>
      <c r="K37" s="4"/>
      <c r="L37" s="4">
        <f t="shared" si="3"/>
        <v>1017.6416666666599</v>
      </c>
      <c r="M37" s="4">
        <v>0.75</v>
      </c>
      <c r="N37" s="4">
        <v>0.17499999999999999</v>
      </c>
      <c r="O37" s="4">
        <v>10.424999999999899</v>
      </c>
      <c r="P37" s="61">
        <v>-2.2033333333333296</v>
      </c>
      <c r="Q37" s="61">
        <v>-8.0844022785439229E-2</v>
      </c>
      <c r="R37" s="61">
        <v>0.31500772081598694</v>
      </c>
      <c r="S37" s="61">
        <v>0.38219758470252696</v>
      </c>
      <c r="T37" s="4" t="s">
        <v>7</v>
      </c>
      <c r="V37" s="94" t="s">
        <v>173</v>
      </c>
      <c r="W37" s="61">
        <f>(AD15-AD108)/(AC15-AC108)</f>
        <v>6.6050749151315813E-2</v>
      </c>
      <c r="X37" s="61">
        <f>(AD108-AD202)/(AC108-AC202)</f>
        <v>2.9962105773975054</v>
      </c>
      <c r="Y37" s="61">
        <f>(AD202-AD293)/(AC202-AC293)</f>
        <v>2.1968897846736581</v>
      </c>
      <c r="Z37" s="67">
        <f>(AD383-AD476)/(AC383-AC476)</f>
        <v>1.211964147535582</v>
      </c>
      <c r="AB37" s="51">
        <v>4</v>
      </c>
      <c r="AC37" s="61">
        <v>4.8992566144269851</v>
      </c>
      <c r="AD37" s="61">
        <v>-0.49925661442699543</v>
      </c>
      <c r="AJ37" s="67"/>
    </row>
    <row r="38" spans="1:36" ht="15.5" x14ac:dyDescent="0.35">
      <c r="A38" s="4">
        <v>12.691666666666601</v>
      </c>
      <c r="B38" s="4"/>
      <c r="C38" s="4">
        <v>0</v>
      </c>
      <c r="D38" s="4">
        <v>1020.04166666666</v>
      </c>
      <c r="E38" s="4">
        <v>47.9166666666666</v>
      </c>
      <c r="F38" s="4">
        <v>-0.61666666666666603</v>
      </c>
      <c r="G38" s="4">
        <f t="shared" si="1"/>
        <v>0</v>
      </c>
      <c r="H38" s="4">
        <f t="shared" si="2"/>
        <v>0</v>
      </c>
      <c r="I38" s="4"/>
      <c r="J38" s="4"/>
      <c r="K38" s="4"/>
      <c r="L38" s="4">
        <f t="shared" si="3"/>
        <v>0</v>
      </c>
      <c r="M38" s="4">
        <v>57.6666666666666</v>
      </c>
      <c r="N38" s="4">
        <v>7.7166666666666597</v>
      </c>
      <c r="O38" s="4">
        <v>7.1</v>
      </c>
      <c r="P38" s="61">
        <v>1.0566666666666418</v>
      </c>
      <c r="Q38" s="61">
        <v>1.9196269772861143</v>
      </c>
      <c r="R38" s="61">
        <v>1.8298340795966173</v>
      </c>
      <c r="S38" s="61">
        <v>1.9251715305564296</v>
      </c>
      <c r="T38" s="4" t="s">
        <v>8</v>
      </c>
      <c r="V38" s="94" t="s">
        <v>174</v>
      </c>
      <c r="W38" s="61">
        <f>(AD17-AD15)/(AC11-1-AC15)</f>
        <v>1.25700827731191</v>
      </c>
      <c r="X38" s="61">
        <f>(AD110-AD108)/(AC104-1-AC108)</f>
        <v>1.2345373805541631</v>
      </c>
      <c r="Y38" s="61">
        <f>(AD204-AD202)/(AC198-1-AC202)</f>
        <v>1.2671609582734842</v>
      </c>
      <c r="Z38" s="67">
        <f>(AD385-AD383)/(AC379-1-AC383)</f>
        <v>1.2073982578896987</v>
      </c>
      <c r="AB38" s="51">
        <v>5</v>
      </c>
      <c r="AC38" s="61">
        <v>12.135876698575258</v>
      </c>
      <c r="AD38" s="61">
        <v>-0.4108766985752581</v>
      </c>
      <c r="AJ38" s="67"/>
    </row>
    <row r="39" spans="1:36" ht="15.5" x14ac:dyDescent="0.35">
      <c r="A39" s="4">
        <v>7.2</v>
      </c>
      <c r="B39" s="4"/>
      <c r="C39" s="4">
        <v>1</v>
      </c>
      <c r="D39" s="4">
        <v>1018.96666666666</v>
      </c>
      <c r="E39" s="4">
        <v>73.6666666666666</v>
      </c>
      <c r="F39" s="4">
        <v>-0.05</v>
      </c>
      <c r="G39" s="4">
        <f t="shared" si="1"/>
        <v>73.6666666666666</v>
      </c>
      <c r="H39" s="4">
        <f t="shared" si="2"/>
        <v>-0.05</v>
      </c>
      <c r="I39" s="4"/>
      <c r="J39" s="4"/>
      <c r="K39" s="4"/>
      <c r="L39" s="4">
        <f t="shared" si="3"/>
        <v>1018.96666666666</v>
      </c>
      <c r="M39" s="4">
        <v>47.5</v>
      </c>
      <c r="N39" s="4">
        <v>1.24166666666666</v>
      </c>
      <c r="O39" s="4">
        <v>8.1416666666666604</v>
      </c>
      <c r="P39" s="61">
        <v>0.69666666666667076</v>
      </c>
      <c r="Q39" s="61">
        <v>2.2056089317083991</v>
      </c>
      <c r="R39" s="61">
        <v>2.3179048870309602</v>
      </c>
      <c r="S39" s="61">
        <v>2.5642032548053102</v>
      </c>
      <c r="T39" s="4" t="s">
        <v>8</v>
      </c>
      <c r="V39" s="94" t="s">
        <v>180</v>
      </c>
      <c r="W39" s="61">
        <f>W37/W38</f>
        <v>5.2545993804085499E-2</v>
      </c>
      <c r="X39" s="61">
        <f>X37/X38</f>
        <v>2.4269905671487702</v>
      </c>
      <c r="Y39" s="61">
        <f>Y37/Y38</f>
        <v>1.7337101260339776</v>
      </c>
      <c r="Z39" s="67">
        <f>Z37/Z38</f>
        <v>1.0037815937003782</v>
      </c>
      <c r="AB39" s="51">
        <v>6</v>
      </c>
      <c r="AC39" s="61">
        <v>5.3732612507867312</v>
      </c>
      <c r="AD39" s="61">
        <v>-1.4399279174534012</v>
      </c>
      <c r="AJ39" s="67"/>
    </row>
    <row r="40" spans="1:36" ht="15.5" x14ac:dyDescent="0.35">
      <c r="A40" s="4">
        <v>11.466666666666599</v>
      </c>
      <c r="B40" s="4"/>
      <c r="C40" s="4">
        <v>0</v>
      </c>
      <c r="D40" s="4">
        <v>1020.06666666666</v>
      </c>
      <c r="E40" s="4">
        <v>43.3333333333333</v>
      </c>
      <c r="F40" s="4">
        <v>-0.25</v>
      </c>
      <c r="G40" s="4">
        <f t="shared" si="1"/>
        <v>0</v>
      </c>
      <c r="H40" s="4">
        <f t="shared" si="2"/>
        <v>0</v>
      </c>
      <c r="I40" s="4"/>
      <c r="J40" s="4"/>
      <c r="K40" s="4"/>
      <c r="L40" s="4">
        <f t="shared" si="3"/>
        <v>0</v>
      </c>
      <c r="M40" s="4">
        <v>36.0833333333333</v>
      </c>
      <c r="N40" s="4">
        <v>9.9833333333333307</v>
      </c>
      <c r="O40" s="4">
        <v>4.61666666666666</v>
      </c>
      <c r="P40" s="61">
        <v>-0.16833333333335965</v>
      </c>
      <c r="Q40" s="61">
        <v>-0.60916049441449083</v>
      </c>
      <c r="R40" s="61">
        <v>-0.8015357333792803</v>
      </c>
      <c r="S40" s="61">
        <v>-0.41694321082501773</v>
      </c>
      <c r="T40" s="4" t="s">
        <v>9</v>
      </c>
      <c r="V40" s="94" t="s">
        <v>175</v>
      </c>
      <c r="W40" s="61">
        <f>_xlfn.F.INV.RT(0.05,1,52)</f>
        <v>4.0266314002642787</v>
      </c>
      <c r="X40" s="61">
        <f>_xlfn.F.INV.RT(0.05,1,53)</f>
        <v>4.0230169977336674</v>
      </c>
      <c r="Y40" s="61">
        <f>_xlfn.F.INV.RT(0.05,1,54)</f>
        <v>4.0195409602054486</v>
      </c>
      <c r="Z40" s="67">
        <f>_xlfn.F.INV.RT(0.05,1,52)</f>
        <v>4.0266314002642787</v>
      </c>
      <c r="AB40" s="51">
        <v>7</v>
      </c>
      <c r="AC40" s="61">
        <v>11.5496976956151</v>
      </c>
      <c r="AD40" s="61">
        <v>0.53363563771820033</v>
      </c>
      <c r="AJ40" s="67"/>
    </row>
    <row r="41" spans="1:36" ht="15.5" x14ac:dyDescent="0.35">
      <c r="A41" s="4">
        <v>7.8916666666666604</v>
      </c>
      <c r="B41" s="4"/>
      <c r="C41" s="4">
        <v>1</v>
      </c>
      <c r="D41" s="4">
        <v>1019.53333333333</v>
      </c>
      <c r="E41" s="4">
        <v>67.5833333333333</v>
      </c>
      <c r="F41" s="4">
        <v>1.5833333333333299</v>
      </c>
      <c r="G41" s="4">
        <f t="shared" si="1"/>
        <v>67.5833333333333</v>
      </c>
      <c r="H41" s="4">
        <f t="shared" si="2"/>
        <v>1.5833333333333299</v>
      </c>
      <c r="I41" s="4"/>
      <c r="J41" s="4"/>
      <c r="K41" s="4"/>
      <c r="L41" s="4">
        <f t="shared" si="3"/>
        <v>1019.53333333333</v>
      </c>
      <c r="M41" s="4">
        <v>49.75</v>
      </c>
      <c r="N41" s="4">
        <v>4.5750000000000002</v>
      </c>
      <c r="O41" s="4">
        <v>7.7333333333333298</v>
      </c>
      <c r="P41" s="61">
        <v>1.388333333333331</v>
      </c>
      <c r="Q41" s="61">
        <v>0.97994108116828826</v>
      </c>
      <c r="R41" s="61">
        <v>0.84644240414798766</v>
      </c>
      <c r="S41" s="61">
        <v>1.1482958151609317</v>
      </c>
      <c r="T41" s="4" t="s">
        <v>9</v>
      </c>
      <c r="V41" s="86"/>
      <c r="Z41" s="67"/>
      <c r="AB41" s="51">
        <v>8</v>
      </c>
      <c r="AC41" s="61">
        <v>5.3284385573962192</v>
      </c>
      <c r="AD41" s="61">
        <v>-1.6784385573962193</v>
      </c>
      <c r="AJ41" s="67"/>
    </row>
    <row r="42" spans="1:36" ht="16" thickBot="1" x14ac:dyDescent="0.4">
      <c r="A42" s="4">
        <v>10.5166666666666</v>
      </c>
      <c r="B42" s="4"/>
      <c r="C42" s="4">
        <v>0</v>
      </c>
      <c r="D42" s="4">
        <v>1018.94166666666</v>
      </c>
      <c r="E42" s="4">
        <v>56</v>
      </c>
      <c r="F42" s="4">
        <v>2.80833333333333</v>
      </c>
      <c r="G42" s="4">
        <f t="shared" si="1"/>
        <v>0</v>
      </c>
      <c r="H42" s="4">
        <f t="shared" si="2"/>
        <v>0</v>
      </c>
      <c r="I42" s="4"/>
      <c r="J42" s="4"/>
      <c r="K42" s="4"/>
      <c r="L42" s="4">
        <f t="shared" si="3"/>
        <v>0</v>
      </c>
      <c r="M42" s="4">
        <v>26.5833333333333</v>
      </c>
      <c r="N42" s="4">
        <v>9.2083333333333304</v>
      </c>
      <c r="O42" s="4">
        <v>5.43333333333333</v>
      </c>
      <c r="P42" s="61">
        <v>-1.1183333333333589</v>
      </c>
      <c r="Q42" s="61">
        <v>-1.1133802191639166</v>
      </c>
      <c r="R42" s="61">
        <v>-1.070655637676305</v>
      </c>
      <c r="S42" s="61">
        <v>-0.71877123753659511</v>
      </c>
      <c r="T42" s="4" t="s">
        <v>10</v>
      </c>
      <c r="V42" s="87"/>
      <c r="W42" s="70"/>
      <c r="X42" s="70"/>
      <c r="Y42" s="70"/>
      <c r="Z42" s="73"/>
      <c r="AB42" s="51">
        <v>9</v>
      </c>
      <c r="AC42" s="61">
        <v>11.970268737279282</v>
      </c>
      <c r="AD42" s="61">
        <v>-0.3786020706126827</v>
      </c>
      <c r="AJ42" s="67"/>
    </row>
    <row r="43" spans="1:36" ht="15.5" x14ac:dyDescent="0.35">
      <c r="A43" s="4">
        <v>5.8833333333333302</v>
      </c>
      <c r="B43" s="4"/>
      <c r="C43" s="4">
        <v>1</v>
      </c>
      <c r="D43" s="4">
        <v>1019.44999999999</v>
      </c>
      <c r="E43" s="4">
        <v>67.1666666666666</v>
      </c>
      <c r="F43" s="4">
        <v>2.0666666666666602</v>
      </c>
      <c r="G43" s="4">
        <f t="shared" si="1"/>
        <v>67.1666666666666</v>
      </c>
      <c r="H43" s="4">
        <f t="shared" si="2"/>
        <v>2.0666666666666602</v>
      </c>
      <c r="I43" s="4"/>
      <c r="J43" s="4"/>
      <c r="K43" s="4"/>
      <c r="L43" s="4">
        <f t="shared" si="3"/>
        <v>1019.44999999999</v>
      </c>
      <c r="M43" s="4">
        <v>22.1666666666666</v>
      </c>
      <c r="N43" s="4">
        <v>4.8833333333333302</v>
      </c>
      <c r="O43" s="4">
        <v>17</v>
      </c>
      <c r="P43" s="61">
        <v>-0.61999999999999922</v>
      </c>
      <c r="Q43" s="61">
        <v>-1.2057456950066667</v>
      </c>
      <c r="R43" s="61">
        <v>-1.3376591460537908</v>
      </c>
      <c r="S43" s="61">
        <v>-1.9983780595848586</v>
      </c>
      <c r="T43" s="4" t="s">
        <v>10</v>
      </c>
      <c r="AB43" s="51">
        <v>10</v>
      </c>
      <c r="AC43" s="61">
        <v>5.1380534226489143</v>
      </c>
      <c r="AD43" s="61">
        <v>0.9952799106844159</v>
      </c>
      <c r="AJ43" s="67"/>
    </row>
    <row r="44" spans="1:36" ht="15.5" x14ac:dyDescent="0.35">
      <c r="A44" s="4">
        <v>10.9</v>
      </c>
      <c r="B44" s="4">
        <f>MEDIAN(A44:A63)</f>
        <v>9.8874999999999638</v>
      </c>
      <c r="C44" s="4">
        <v>0</v>
      </c>
      <c r="D44" s="4">
        <v>1020.475</v>
      </c>
      <c r="E44" s="4">
        <v>68.0833333333333</v>
      </c>
      <c r="F44" s="4">
        <v>4.61666666666666</v>
      </c>
      <c r="G44" s="4">
        <f t="shared" si="1"/>
        <v>0</v>
      </c>
      <c r="H44" s="4">
        <f t="shared" si="2"/>
        <v>0</v>
      </c>
      <c r="I44" s="4">
        <f>MEDIAN(D44:D63)</f>
        <v>1019.0249999999951</v>
      </c>
      <c r="J44" s="4">
        <f>MEDIAN(E44:E63)</f>
        <v>71.749999999999943</v>
      </c>
      <c r="K44" s="4">
        <f>MEDIAN(F44:F63)</f>
        <v>4.0624999999999947</v>
      </c>
      <c r="L44" s="4">
        <f t="shared" si="3"/>
        <v>0</v>
      </c>
      <c r="M44" s="4">
        <v>58.9166666666666</v>
      </c>
      <c r="N44" s="4">
        <v>8.1749999999999901</v>
      </c>
      <c r="O44" s="4">
        <v>10.025</v>
      </c>
      <c r="P44" s="61">
        <v>-0.73499999999995858</v>
      </c>
      <c r="Q44" s="61">
        <v>-0.1356731854964135</v>
      </c>
      <c r="R44" s="61">
        <v>-0.32293997445424871</v>
      </c>
      <c r="S44" s="61">
        <v>-0.55245513700609017</v>
      </c>
      <c r="T44" s="4" t="s">
        <v>11</v>
      </c>
      <c r="AB44" s="51">
        <v>11</v>
      </c>
      <c r="AC44" s="61">
        <v>12.904689575599614</v>
      </c>
      <c r="AD44" s="61">
        <v>-0.38802290893301361</v>
      </c>
      <c r="AJ44" s="67"/>
    </row>
    <row r="45" spans="1:36" ht="15.5" x14ac:dyDescent="0.35">
      <c r="A45" s="4">
        <v>6.1</v>
      </c>
      <c r="B45" s="4"/>
      <c r="C45" s="4">
        <v>1</v>
      </c>
      <c r="D45" s="4">
        <v>1020.1416666666599</v>
      </c>
      <c r="E45" s="4">
        <v>88.5</v>
      </c>
      <c r="F45" s="4">
        <v>4.11666666666666</v>
      </c>
      <c r="G45" s="4">
        <f t="shared" si="1"/>
        <v>88.5</v>
      </c>
      <c r="H45" s="4">
        <f t="shared" si="2"/>
        <v>4.11666666666666</v>
      </c>
      <c r="I45" s="4"/>
      <c r="J45" s="4"/>
      <c r="K45" s="4"/>
      <c r="L45" s="4">
        <f t="shared" si="3"/>
        <v>1020.1416666666599</v>
      </c>
      <c r="M45" s="4">
        <v>18.6666666666666</v>
      </c>
      <c r="N45" s="4">
        <v>3.4166666666666599</v>
      </c>
      <c r="O45" s="4">
        <v>14.025</v>
      </c>
      <c r="P45" s="61">
        <v>-0.40333333333332977</v>
      </c>
      <c r="Q45" s="61">
        <v>-0.14545184076901663</v>
      </c>
      <c r="R45" s="61">
        <v>-0.33780701215172293</v>
      </c>
      <c r="S45" s="61">
        <v>-0.7452048912033149</v>
      </c>
      <c r="T45" s="4" t="s">
        <v>11</v>
      </c>
      <c r="AB45" s="51">
        <v>12</v>
      </c>
      <c r="AC45" s="61">
        <v>7.6541815356962024</v>
      </c>
      <c r="AD45" s="61">
        <v>8.7485130970457625E-2</v>
      </c>
      <c r="AJ45" s="67"/>
    </row>
    <row r="46" spans="1:36" ht="15.5" x14ac:dyDescent="0.35">
      <c r="A46" s="4">
        <v>11.108333333333301</v>
      </c>
      <c r="B46" s="4"/>
      <c r="C46" s="4">
        <v>0</v>
      </c>
      <c r="D46" s="4">
        <v>1018.81666666666</v>
      </c>
      <c r="E46" s="4">
        <v>64.5</v>
      </c>
      <c r="F46" s="4">
        <v>4.1666666666666599</v>
      </c>
      <c r="G46" s="4">
        <f t="shared" si="1"/>
        <v>0</v>
      </c>
      <c r="H46" s="4">
        <f t="shared" si="2"/>
        <v>0</v>
      </c>
      <c r="I46" s="4"/>
      <c r="J46" s="4"/>
      <c r="K46" s="4"/>
      <c r="L46" s="4">
        <f t="shared" si="3"/>
        <v>0</v>
      </c>
      <c r="M46" s="4">
        <v>11</v>
      </c>
      <c r="N46" s="4">
        <v>8.8833333333333293</v>
      </c>
      <c r="O46" s="4">
        <v>6.2249999999999996</v>
      </c>
      <c r="P46" s="61">
        <v>-0.5266666666666584</v>
      </c>
      <c r="Q46" s="61">
        <v>-0.33477343706955587</v>
      </c>
      <c r="R46" s="61">
        <v>-0.25558733561299185</v>
      </c>
      <c r="S46" s="61">
        <v>1.5989656665373886E-2</v>
      </c>
      <c r="T46" s="4" t="s">
        <v>12</v>
      </c>
      <c r="AB46" s="51">
        <v>13</v>
      </c>
      <c r="AC46" s="61">
        <v>13.509687503624358</v>
      </c>
      <c r="AD46" s="61">
        <v>-1.1263541702910569</v>
      </c>
      <c r="AJ46" s="67"/>
    </row>
    <row r="47" spans="1:36" ht="15.5" x14ac:dyDescent="0.35">
      <c r="A47" s="4">
        <v>5.9749999999999996</v>
      </c>
      <c r="B47" s="4"/>
      <c r="C47" s="4">
        <v>1</v>
      </c>
      <c r="D47" s="4">
        <v>1018.56666666666</v>
      </c>
      <c r="E47" s="4">
        <v>81.8333333333333</v>
      </c>
      <c r="F47" s="4">
        <v>3.2166666666666601</v>
      </c>
      <c r="G47" s="4">
        <f t="shared" si="1"/>
        <v>81.8333333333333</v>
      </c>
      <c r="H47" s="4">
        <f t="shared" si="2"/>
        <v>3.2166666666666601</v>
      </c>
      <c r="I47" s="4"/>
      <c r="J47" s="4"/>
      <c r="K47" s="4"/>
      <c r="L47" s="4">
        <f t="shared" si="3"/>
        <v>1018.56666666666</v>
      </c>
      <c r="M47" s="4">
        <v>10.75</v>
      </c>
      <c r="N47" s="4">
        <v>3.49166666666666</v>
      </c>
      <c r="O47" s="4">
        <v>12.525</v>
      </c>
      <c r="P47" s="61">
        <v>-0.52833333333332977</v>
      </c>
      <c r="Q47" s="61">
        <v>-0.31359186740616884</v>
      </c>
      <c r="R47" s="61">
        <v>-0.22701309329553432</v>
      </c>
      <c r="S47" s="61">
        <v>-0.38758376798315375</v>
      </c>
      <c r="T47" s="4" t="s">
        <v>12</v>
      </c>
      <c r="AB47" s="51">
        <v>14</v>
      </c>
      <c r="AC47" s="61">
        <v>8.5645750412040798</v>
      </c>
      <c r="AD47" s="61">
        <v>-3.9575041204079398E-2</v>
      </c>
      <c r="AJ47" s="67"/>
    </row>
    <row r="48" spans="1:36" ht="15.5" x14ac:dyDescent="0.35">
      <c r="A48" s="4">
        <v>11.4583333333333</v>
      </c>
      <c r="B48" s="4"/>
      <c r="C48" s="4">
        <v>0</v>
      </c>
      <c r="D48" s="4">
        <v>1020.20833333333</v>
      </c>
      <c r="E48" s="4">
        <v>59.25</v>
      </c>
      <c r="F48" s="4">
        <v>2.94999999999999</v>
      </c>
      <c r="G48" s="4">
        <f t="shared" si="1"/>
        <v>0</v>
      </c>
      <c r="H48" s="4">
        <f t="shared" si="2"/>
        <v>0</v>
      </c>
      <c r="I48" s="4"/>
      <c r="J48" s="4"/>
      <c r="K48" s="4"/>
      <c r="L48" s="4">
        <f t="shared" si="3"/>
        <v>0</v>
      </c>
      <c r="M48" s="4">
        <v>17.25</v>
      </c>
      <c r="N48" s="4">
        <v>8.80833333333333</v>
      </c>
      <c r="O48" s="4">
        <v>7.2666666666666604</v>
      </c>
      <c r="P48" s="61">
        <v>-0.17666666666665876</v>
      </c>
      <c r="Q48" s="61">
        <v>5.8366589567595994E-2</v>
      </c>
      <c r="R48" s="61">
        <v>-0.10853490405848731</v>
      </c>
      <c r="S48" s="61">
        <v>-2.5428499208393518E-2</v>
      </c>
      <c r="T48" s="4" t="s">
        <v>13</v>
      </c>
      <c r="AB48" s="51">
        <v>15</v>
      </c>
      <c r="AC48" s="61">
        <v>13.179182823299559</v>
      </c>
      <c r="AD48" s="61">
        <v>1.5708171767004409</v>
      </c>
      <c r="AJ48" s="67"/>
    </row>
    <row r="49" spans="1:36" ht="15.5" x14ac:dyDescent="0.35">
      <c r="A49" s="4">
        <v>7.4083333333333297</v>
      </c>
      <c r="B49" s="4"/>
      <c r="C49" s="4">
        <v>1</v>
      </c>
      <c r="D49" s="4">
        <v>1019.275</v>
      </c>
      <c r="E49" s="4">
        <v>82</v>
      </c>
      <c r="F49" s="4">
        <v>3.1</v>
      </c>
      <c r="G49" s="4">
        <f t="shared" si="1"/>
        <v>82</v>
      </c>
      <c r="H49" s="4">
        <f t="shared" si="2"/>
        <v>3.1</v>
      </c>
      <c r="I49" s="4"/>
      <c r="J49" s="4"/>
      <c r="K49" s="4"/>
      <c r="L49" s="4">
        <f t="shared" si="3"/>
        <v>1019.275</v>
      </c>
      <c r="M49" s="4">
        <v>6.75</v>
      </c>
      <c r="N49" s="4">
        <v>3.2749999999999999</v>
      </c>
      <c r="O49" s="4">
        <v>15.8666666666666</v>
      </c>
      <c r="P49" s="61">
        <v>0.90500000000000025</v>
      </c>
      <c r="Q49" s="61">
        <v>1.2443682095455966</v>
      </c>
      <c r="R49" s="61">
        <v>1.2134181504946451</v>
      </c>
      <c r="S49" s="61">
        <v>0.65981419066845959</v>
      </c>
      <c r="T49" s="4" t="s">
        <v>13</v>
      </c>
      <c r="AB49" s="51">
        <v>16</v>
      </c>
      <c r="AC49" s="61">
        <v>8.7624240765857344</v>
      </c>
      <c r="AD49" s="61">
        <v>0.52924259008092633</v>
      </c>
      <c r="AJ49" s="67"/>
    </row>
    <row r="50" spans="1:36" ht="15.5" x14ac:dyDescent="0.35">
      <c r="A50" s="4">
        <v>10.7</v>
      </c>
      <c r="B50" s="4"/>
      <c r="C50" s="4">
        <v>0</v>
      </c>
      <c r="D50" s="4">
        <v>1015.90833333333</v>
      </c>
      <c r="E50" s="4">
        <v>67.3333333333333</v>
      </c>
      <c r="F50" s="4">
        <v>5.3166666666666602</v>
      </c>
      <c r="G50" s="4">
        <f t="shared" si="1"/>
        <v>0</v>
      </c>
      <c r="H50" s="4">
        <f t="shared" si="2"/>
        <v>0</v>
      </c>
      <c r="I50" s="4"/>
      <c r="J50" s="4"/>
      <c r="K50" s="4"/>
      <c r="L50" s="4">
        <f t="shared" si="3"/>
        <v>0</v>
      </c>
      <c r="M50" s="4">
        <v>35.4166666666666</v>
      </c>
      <c r="N50" s="4">
        <v>9.125</v>
      </c>
      <c r="O50" s="4">
        <v>12.033333333333299</v>
      </c>
      <c r="P50" s="61">
        <v>-0.93499999999995964</v>
      </c>
      <c r="Q50" s="61">
        <v>-0.88211352290035094</v>
      </c>
      <c r="R50" s="61">
        <v>-0.29232440496788925</v>
      </c>
      <c r="S50" s="61">
        <v>-0.46279988928170113</v>
      </c>
      <c r="T50" s="4" t="s">
        <v>14</v>
      </c>
      <c r="AB50" s="51">
        <v>17</v>
      </c>
      <c r="AC50" s="61">
        <v>14.191231482317477</v>
      </c>
      <c r="AD50" s="61">
        <v>0.66710185101582375</v>
      </c>
      <c r="AJ50" s="67"/>
    </row>
    <row r="51" spans="1:36" ht="15.5" x14ac:dyDescent="0.35">
      <c r="A51" s="4">
        <v>7.0750000000000002</v>
      </c>
      <c r="B51" s="4"/>
      <c r="C51" s="4">
        <v>1</v>
      </c>
      <c r="D51" s="4">
        <v>1015.96666666666</v>
      </c>
      <c r="E51" s="4">
        <v>80.9166666666666</v>
      </c>
      <c r="F51" s="4">
        <v>4.2833333333333297</v>
      </c>
      <c r="G51" s="4">
        <f t="shared" si="1"/>
        <v>80.9166666666666</v>
      </c>
      <c r="H51" s="4">
        <f t="shared" si="2"/>
        <v>4.2833333333333297</v>
      </c>
      <c r="I51" s="4"/>
      <c r="J51" s="4"/>
      <c r="K51" s="4"/>
      <c r="L51" s="4">
        <f t="shared" si="3"/>
        <v>1015.96666666666</v>
      </c>
      <c r="M51" s="4">
        <v>32.75</v>
      </c>
      <c r="N51" s="4">
        <v>4.7916666666666599</v>
      </c>
      <c r="O51" s="4">
        <v>16.3333333333333</v>
      </c>
      <c r="P51" s="61">
        <v>0.57166666666667076</v>
      </c>
      <c r="Q51" s="61">
        <v>3.8647670883192653E-2</v>
      </c>
      <c r="R51" s="61">
        <v>0.53478229025450918</v>
      </c>
      <c r="S51" s="61">
        <v>0.13863680798987499</v>
      </c>
      <c r="T51" s="4" t="s">
        <v>14</v>
      </c>
      <c r="AB51" s="51">
        <v>18</v>
      </c>
      <c r="AC51" s="61">
        <v>8.8309873423413947</v>
      </c>
      <c r="AD51" s="61">
        <v>7.7345990991934954E-2</v>
      </c>
      <c r="AJ51" s="67"/>
    </row>
    <row r="52" spans="1:36" ht="15.5" x14ac:dyDescent="0.35">
      <c r="A52" s="4">
        <v>11.716666666666599</v>
      </c>
      <c r="B52" s="4"/>
      <c r="C52" s="4">
        <v>0</v>
      </c>
      <c r="D52" s="4">
        <v>1018.35</v>
      </c>
      <c r="E52" s="4">
        <v>75.4166666666666</v>
      </c>
      <c r="F52" s="4">
        <v>6.3916666666666604</v>
      </c>
      <c r="G52" s="4">
        <f t="shared" si="1"/>
        <v>0</v>
      </c>
      <c r="H52" s="4">
        <f t="shared" si="2"/>
        <v>0</v>
      </c>
      <c r="I52" s="4"/>
      <c r="J52" s="4"/>
      <c r="K52" s="4"/>
      <c r="L52" s="4">
        <f t="shared" si="3"/>
        <v>0</v>
      </c>
      <c r="M52" s="4">
        <v>36.5833333333333</v>
      </c>
      <c r="N52" s="4">
        <v>9.1</v>
      </c>
      <c r="O52" s="4">
        <v>6.1083333333333298</v>
      </c>
      <c r="P52" s="61">
        <v>8.1666666666640353E-2</v>
      </c>
      <c r="Q52" s="61">
        <v>0.14893315264530038</v>
      </c>
      <c r="R52" s="61">
        <v>0.30235062535523305</v>
      </c>
      <c r="S52" s="61">
        <v>0.61530498681134738</v>
      </c>
      <c r="T52" s="4" t="s">
        <v>15</v>
      </c>
      <c r="AB52" s="51">
        <v>19</v>
      </c>
      <c r="AC52" s="61">
        <v>13.736212328446376</v>
      </c>
      <c r="AD52" s="61">
        <v>-2.2778789951130758</v>
      </c>
      <c r="AJ52" s="67"/>
    </row>
    <row r="53" spans="1:36" ht="15.5" x14ac:dyDescent="0.35">
      <c r="A53" s="4">
        <v>5.2833333333333297</v>
      </c>
      <c r="B53" s="4"/>
      <c r="C53" s="4">
        <v>1</v>
      </c>
      <c r="D53" s="4">
        <v>1017.78333333333</v>
      </c>
      <c r="E53" s="4">
        <v>91.1666666666666</v>
      </c>
      <c r="F53" s="4">
        <v>5.6916666666666602</v>
      </c>
      <c r="G53" s="4">
        <f t="shared" si="1"/>
        <v>91.1666666666666</v>
      </c>
      <c r="H53" s="4">
        <f t="shared" si="2"/>
        <v>5.6916666666666602</v>
      </c>
      <c r="I53" s="4"/>
      <c r="J53" s="4"/>
      <c r="K53" s="4"/>
      <c r="L53" s="4">
        <f t="shared" si="3"/>
        <v>1017.78333333333</v>
      </c>
      <c r="M53" s="4">
        <v>55.75</v>
      </c>
      <c r="N53" s="4">
        <v>5.1333333333333302</v>
      </c>
      <c r="O53" s="4">
        <v>10.65</v>
      </c>
      <c r="P53" s="61">
        <v>-1.2199999999999998</v>
      </c>
      <c r="Q53" s="61">
        <v>-1.9495457837971744</v>
      </c>
      <c r="R53" s="61">
        <v>-1.7936762654822491</v>
      </c>
      <c r="S53" s="61">
        <v>-1.6916638339843315</v>
      </c>
      <c r="T53" s="4" t="s">
        <v>15</v>
      </c>
      <c r="AB53" s="51">
        <v>20</v>
      </c>
      <c r="AC53" s="61">
        <v>7.8843466241522515</v>
      </c>
      <c r="AD53" s="61">
        <v>2.5906533758477481</v>
      </c>
      <c r="AJ53" s="67"/>
    </row>
    <row r="54" spans="1:36" ht="15.5" x14ac:dyDescent="0.35">
      <c r="A54" s="4">
        <v>12.966666666666599</v>
      </c>
      <c r="B54" s="4"/>
      <c r="C54" s="4">
        <v>0</v>
      </c>
      <c r="D54" s="4">
        <v>1021.1083333333301</v>
      </c>
      <c r="E54" s="4">
        <v>60.9166666666666</v>
      </c>
      <c r="F54" s="4">
        <v>4.0083333333333302</v>
      </c>
      <c r="G54" s="4">
        <f t="shared" si="1"/>
        <v>0</v>
      </c>
      <c r="H54" s="4">
        <f t="shared" si="2"/>
        <v>0</v>
      </c>
      <c r="I54" s="4"/>
      <c r="J54" s="4"/>
      <c r="K54" s="4"/>
      <c r="L54" s="4">
        <f t="shared" si="3"/>
        <v>0</v>
      </c>
      <c r="M54" s="4">
        <v>3.5</v>
      </c>
      <c r="N54" s="4">
        <v>9.15</v>
      </c>
      <c r="O54" s="4">
        <v>11.85</v>
      </c>
      <c r="P54" s="61">
        <v>1.3316666666666404</v>
      </c>
      <c r="Q54" s="61">
        <v>1.3701731348871995</v>
      </c>
      <c r="R54" s="61">
        <v>1.0272382922617727</v>
      </c>
      <c r="S54" s="61">
        <v>0.58384675816494713</v>
      </c>
      <c r="T54" s="4" t="s">
        <v>16</v>
      </c>
      <c r="AB54" s="51">
        <v>21</v>
      </c>
      <c r="AC54" s="61">
        <v>10.497055717410804</v>
      </c>
      <c r="AD54" s="61">
        <v>-0.28872238407750395</v>
      </c>
      <c r="AJ54" s="67"/>
    </row>
    <row r="55" spans="1:36" ht="15.5" x14ac:dyDescent="0.35">
      <c r="A55" s="4">
        <v>5.9749999999999996</v>
      </c>
      <c r="B55" s="4"/>
      <c r="C55" s="4">
        <v>1</v>
      </c>
      <c r="D55" s="4">
        <v>1020.5166666666599</v>
      </c>
      <c r="E55" s="4">
        <v>85.4166666666666</v>
      </c>
      <c r="F55" s="4">
        <v>2.8916666666666599</v>
      </c>
      <c r="G55" s="4">
        <f t="shared" si="1"/>
        <v>85.4166666666666</v>
      </c>
      <c r="H55" s="4">
        <f t="shared" si="2"/>
        <v>2.8916666666666599</v>
      </c>
      <c r="I55" s="4"/>
      <c r="J55" s="4"/>
      <c r="K55" s="4"/>
      <c r="L55" s="4">
        <f t="shared" si="3"/>
        <v>1020.5166666666599</v>
      </c>
      <c r="M55" s="4">
        <v>6.3333333333333304</v>
      </c>
      <c r="N55" s="4">
        <v>2.82499999999999</v>
      </c>
      <c r="O55" s="4">
        <v>9.85</v>
      </c>
      <c r="P55" s="61">
        <v>-0.52833333333332977</v>
      </c>
      <c r="Q55" s="61">
        <v>6.9875036035186078E-2</v>
      </c>
      <c r="R55" s="61">
        <v>-0.16405800710554708</v>
      </c>
      <c r="S55" s="61">
        <v>-0.16281967350020388</v>
      </c>
      <c r="T55" s="4" t="s">
        <v>16</v>
      </c>
      <c r="AB55" s="51">
        <v>22</v>
      </c>
      <c r="AC55" s="61">
        <v>8.5096950126129531</v>
      </c>
      <c r="AD55" s="61">
        <v>0.6069716540537069</v>
      </c>
      <c r="AJ55" s="67"/>
    </row>
    <row r="56" spans="1:36" ht="15.5" x14ac:dyDescent="0.35">
      <c r="A56" s="4">
        <v>13.3083333333333</v>
      </c>
      <c r="B56" s="4"/>
      <c r="C56" s="4">
        <v>0</v>
      </c>
      <c r="D56" s="4">
        <v>1020.5166666666599</v>
      </c>
      <c r="E56" s="4">
        <v>52.9166666666666</v>
      </c>
      <c r="F56" s="4">
        <v>2.85</v>
      </c>
      <c r="G56" s="4">
        <f t="shared" si="1"/>
        <v>0</v>
      </c>
      <c r="H56" s="4">
        <f t="shared" si="2"/>
        <v>0</v>
      </c>
      <c r="I56" s="4"/>
      <c r="J56" s="4"/>
      <c r="K56" s="4"/>
      <c r="L56" s="4">
        <f t="shared" si="3"/>
        <v>0</v>
      </c>
      <c r="M56" s="4">
        <v>7.1666666666666599</v>
      </c>
      <c r="N56" s="4">
        <v>10.2916666666666</v>
      </c>
      <c r="O56" s="4">
        <v>11.7916666666666</v>
      </c>
      <c r="P56" s="61">
        <v>1.6733333333333409</v>
      </c>
      <c r="Q56" s="61">
        <v>1.0551527294106204</v>
      </c>
      <c r="R56" s="61">
        <v>0.76880969703954882</v>
      </c>
      <c r="S56" s="61">
        <v>0.38009399234205787</v>
      </c>
      <c r="T56" s="4" t="s">
        <v>17</v>
      </c>
      <c r="AB56" s="51">
        <v>23</v>
      </c>
      <c r="AC56" s="61">
        <v>9.6389245417545784</v>
      </c>
      <c r="AD56" s="61">
        <v>-1.072257875087919</v>
      </c>
      <c r="AJ56" s="67"/>
    </row>
    <row r="57" spans="1:36" ht="15.5" x14ac:dyDescent="0.35">
      <c r="A57" s="4">
        <v>7.4166666666666599</v>
      </c>
      <c r="B57" s="4"/>
      <c r="C57" s="4">
        <v>1</v>
      </c>
      <c r="D57" s="4">
        <v>1019.50833333333</v>
      </c>
      <c r="E57" s="4">
        <v>77.9166666666666</v>
      </c>
      <c r="F57" s="4">
        <v>2.2333333333333298</v>
      </c>
      <c r="G57" s="4">
        <f t="shared" si="1"/>
        <v>77.9166666666666</v>
      </c>
      <c r="H57" s="4">
        <f t="shared" si="2"/>
        <v>2.2333333333333298</v>
      </c>
      <c r="I57" s="4"/>
      <c r="J57" s="4"/>
      <c r="K57" s="4"/>
      <c r="L57" s="4">
        <f t="shared" si="3"/>
        <v>1019.50833333333</v>
      </c>
      <c r="M57" s="4">
        <v>8</v>
      </c>
      <c r="N57" s="4">
        <v>3.2666666666666599</v>
      </c>
      <c r="O57" s="4">
        <v>12.408333333333299</v>
      </c>
      <c r="P57" s="61">
        <v>0.91333333333333044</v>
      </c>
      <c r="Q57" s="61">
        <v>1.257494879171948</v>
      </c>
      <c r="R57" s="61">
        <v>1.1851010480167217</v>
      </c>
      <c r="S57" s="61">
        <v>0.98078492975625498</v>
      </c>
      <c r="T57" s="4" t="s">
        <v>17</v>
      </c>
      <c r="AB57" s="51">
        <v>24</v>
      </c>
      <c r="AC57" s="61">
        <v>6.86790028110644</v>
      </c>
      <c r="AD57" s="61">
        <v>-0.37623361443977998</v>
      </c>
      <c r="AJ57" s="67"/>
    </row>
    <row r="58" spans="1:36" ht="15.5" x14ac:dyDescent="0.35">
      <c r="A58" s="4">
        <v>13.466666666666599</v>
      </c>
      <c r="B58" s="4"/>
      <c r="C58" s="4">
        <v>0</v>
      </c>
      <c r="D58" s="4">
        <v>1016.07499999999</v>
      </c>
      <c r="E58" s="4">
        <v>50.5</v>
      </c>
      <c r="F58" s="4">
        <v>2.625</v>
      </c>
      <c r="G58" s="4">
        <f t="shared" si="1"/>
        <v>0</v>
      </c>
      <c r="H58" s="4">
        <f t="shared" si="2"/>
        <v>0</v>
      </c>
      <c r="I58" s="4"/>
      <c r="J58" s="4"/>
      <c r="K58" s="4"/>
      <c r="L58" s="4">
        <f t="shared" si="3"/>
        <v>0</v>
      </c>
      <c r="M58" s="4">
        <v>68.3333333333333</v>
      </c>
      <c r="N58" s="4">
        <v>10.7416666666666</v>
      </c>
      <c r="O58" s="4">
        <v>9.1666666666666607</v>
      </c>
      <c r="P58" s="61">
        <v>1.8316666666666404</v>
      </c>
      <c r="Q58" s="61">
        <v>0.95464590292100659</v>
      </c>
      <c r="R58" s="61">
        <v>1.4446039709113325</v>
      </c>
      <c r="S58" s="61">
        <v>1.5868974990336415</v>
      </c>
      <c r="T58" s="4" t="s">
        <v>18</v>
      </c>
      <c r="AB58" s="51">
        <v>25</v>
      </c>
      <c r="AC58" s="61">
        <v>9.4516722210065662</v>
      </c>
      <c r="AD58" s="61">
        <v>0.2816611123267645</v>
      </c>
      <c r="AJ58" s="67"/>
    </row>
    <row r="59" spans="1:36" ht="15.5" x14ac:dyDescent="0.35">
      <c r="A59" s="4">
        <v>8.875</v>
      </c>
      <c r="B59" s="4"/>
      <c r="C59" s="4">
        <v>1</v>
      </c>
      <c r="D59" s="4">
        <v>1015.8916666666599</v>
      </c>
      <c r="E59" s="4">
        <v>64.3333333333333</v>
      </c>
      <c r="F59" s="4">
        <v>1.0333333333333301</v>
      </c>
      <c r="G59" s="4">
        <f t="shared" si="1"/>
        <v>64.3333333333333</v>
      </c>
      <c r="H59" s="4">
        <f t="shared" si="2"/>
        <v>1.0333333333333301</v>
      </c>
      <c r="I59" s="4"/>
      <c r="J59" s="4"/>
      <c r="K59" s="4"/>
      <c r="L59" s="4">
        <f t="shared" si="3"/>
        <v>1015.8916666666599</v>
      </c>
      <c r="M59" s="4">
        <v>32.4166666666666</v>
      </c>
      <c r="N59" s="4">
        <v>4.3499999999999996</v>
      </c>
      <c r="O59" s="4">
        <v>13.9916666666666</v>
      </c>
      <c r="P59" s="61">
        <v>2.3716666666666706</v>
      </c>
      <c r="Q59" s="61">
        <v>2.0926944944130845</v>
      </c>
      <c r="R59" s="61">
        <v>2.621381972410461</v>
      </c>
      <c r="S59" s="61">
        <v>2.4690096591915243</v>
      </c>
      <c r="T59" s="4" t="s">
        <v>18</v>
      </c>
      <c r="AB59" s="51">
        <v>26</v>
      </c>
      <c r="AC59" s="61">
        <v>5.8763253612929862</v>
      </c>
      <c r="AD59" s="61">
        <v>-1.9763253612929863</v>
      </c>
      <c r="AJ59" s="67"/>
    </row>
    <row r="60" spans="1:36" ht="15.5" x14ac:dyDescent="0.35">
      <c r="A60" s="4">
        <v>10.6416666666666</v>
      </c>
      <c r="B60" s="4"/>
      <c r="C60" s="4">
        <v>0</v>
      </c>
      <c r="D60" s="4">
        <v>1013.4833333333301</v>
      </c>
      <c r="E60" s="4">
        <v>54.75</v>
      </c>
      <c r="F60" s="4">
        <v>4.24166666666666</v>
      </c>
      <c r="G60" s="4">
        <f t="shared" si="1"/>
        <v>0</v>
      </c>
      <c r="H60" s="4">
        <f t="shared" si="2"/>
        <v>0</v>
      </c>
      <c r="I60" s="4"/>
      <c r="J60" s="4"/>
      <c r="K60" s="4"/>
      <c r="L60" s="4">
        <f t="shared" si="3"/>
        <v>0</v>
      </c>
      <c r="M60" s="4">
        <v>82.3333333333333</v>
      </c>
      <c r="N60" s="4">
        <v>10.9166666666666</v>
      </c>
      <c r="O60" s="4">
        <v>11.9166666666666</v>
      </c>
      <c r="P60" s="61">
        <v>-0.99333333333335894</v>
      </c>
      <c r="Q60" s="61">
        <v>-1.9710141592323485</v>
      </c>
      <c r="R60" s="61">
        <v>-1.0243022890375304</v>
      </c>
      <c r="S60" s="61">
        <v>-1.0221716646486776</v>
      </c>
      <c r="T60" s="4" t="s">
        <v>19</v>
      </c>
      <c r="AB60" s="51">
        <v>27</v>
      </c>
      <c r="AC60" s="61">
        <v>10.517067499567798</v>
      </c>
      <c r="AD60" s="61">
        <v>1.6265833765501725E-2</v>
      </c>
      <c r="AJ60" s="67"/>
    </row>
    <row r="61" spans="1:36" ht="15.5" x14ac:dyDescent="0.35">
      <c r="A61" s="4">
        <v>9.1333333333333293</v>
      </c>
      <c r="B61" s="4"/>
      <c r="C61" s="4">
        <v>1</v>
      </c>
      <c r="D61" s="4">
        <v>1013.41666666666</v>
      </c>
      <c r="E61" s="4">
        <v>67.1666666666666</v>
      </c>
      <c r="F61" s="4">
        <v>2.99166666666666</v>
      </c>
      <c r="G61" s="4">
        <f t="shared" si="1"/>
        <v>67.1666666666666</v>
      </c>
      <c r="H61" s="4">
        <f t="shared" si="2"/>
        <v>2.99166666666666</v>
      </c>
      <c r="I61" s="4"/>
      <c r="J61" s="4"/>
      <c r="K61" s="4"/>
      <c r="L61" s="4">
        <f t="shared" si="3"/>
        <v>1013.41666666666</v>
      </c>
      <c r="M61" s="4">
        <v>67.75</v>
      </c>
      <c r="N61" s="4">
        <v>5.9666666666666597</v>
      </c>
      <c r="O61" s="4">
        <v>16.5</v>
      </c>
      <c r="P61" s="61">
        <v>2.63</v>
      </c>
      <c r="Q61" s="61">
        <v>1.4211205869011359</v>
      </c>
      <c r="R61" s="61">
        <v>2.3232630640633296</v>
      </c>
      <c r="S61" s="61">
        <v>2.0687983073791054</v>
      </c>
      <c r="T61" s="4" t="s">
        <v>19</v>
      </c>
      <c r="AB61" s="51">
        <v>28</v>
      </c>
      <c r="AC61" s="61">
        <v>4.4069040181440196</v>
      </c>
      <c r="AD61" s="61">
        <v>-7.357068481068918E-2</v>
      </c>
      <c r="AJ61" s="67"/>
    </row>
    <row r="62" spans="1:36" ht="15.5" x14ac:dyDescent="0.35">
      <c r="A62" s="4">
        <v>13.1666666666666</v>
      </c>
      <c r="B62" s="4"/>
      <c r="C62" s="4">
        <v>0</v>
      </c>
      <c r="D62" s="4">
        <v>1019.69999999999</v>
      </c>
      <c r="E62" s="4">
        <v>90.4166666666666</v>
      </c>
      <c r="F62" s="4">
        <v>9.1416666666666604</v>
      </c>
      <c r="G62" s="4">
        <f t="shared" si="1"/>
        <v>0</v>
      </c>
      <c r="H62" s="4">
        <f t="shared" si="2"/>
        <v>0</v>
      </c>
      <c r="I62" s="4"/>
      <c r="J62" s="4"/>
      <c r="K62" s="4"/>
      <c r="L62" s="4">
        <f t="shared" si="3"/>
        <v>0</v>
      </c>
      <c r="M62" s="4">
        <v>100</v>
      </c>
      <c r="N62" s="4">
        <v>9.2916666666666607</v>
      </c>
      <c r="O62" s="4">
        <v>12.2916666666666</v>
      </c>
      <c r="P62" s="61">
        <v>1.5316666666666414</v>
      </c>
      <c r="Q62" s="61">
        <v>1.4886864179059174</v>
      </c>
      <c r="R62" s="61">
        <v>1.3919398112342662</v>
      </c>
      <c r="S62" s="61">
        <v>0.98335692685472154</v>
      </c>
      <c r="T62" s="4" t="s">
        <v>20</v>
      </c>
      <c r="AB62" s="51">
        <v>29</v>
      </c>
      <c r="AC62" s="61">
        <v>9.9502809701697448</v>
      </c>
      <c r="AD62" s="61">
        <v>0.11638569649685593</v>
      </c>
      <c r="AJ62" s="67"/>
    </row>
    <row r="63" spans="1:36" ht="16" thickBot="1" x14ac:dyDescent="0.4">
      <c r="A63" s="4">
        <v>7.95</v>
      </c>
      <c r="B63" s="4"/>
      <c r="C63" s="4">
        <v>1</v>
      </c>
      <c r="D63" s="4">
        <v>1019.2333333333301</v>
      </c>
      <c r="E63" s="4">
        <v>88.9166666666666</v>
      </c>
      <c r="F63" s="4">
        <v>7.3833333333333302</v>
      </c>
      <c r="G63" s="4">
        <f t="shared" si="1"/>
        <v>88.9166666666666</v>
      </c>
      <c r="H63" s="4">
        <f t="shared" si="2"/>
        <v>7.3833333333333302</v>
      </c>
      <c r="I63" s="4"/>
      <c r="J63" s="4"/>
      <c r="K63" s="4"/>
      <c r="L63" s="4">
        <f t="shared" si="3"/>
        <v>1019.2333333333301</v>
      </c>
      <c r="M63" s="4">
        <v>88.75</v>
      </c>
      <c r="N63" s="4">
        <v>6.8916666666666604</v>
      </c>
      <c r="O63" s="4">
        <v>19.75</v>
      </c>
      <c r="P63" s="70">
        <v>1.4466666666666708</v>
      </c>
      <c r="Q63" s="70">
        <v>-0.29427307495707122</v>
      </c>
      <c r="R63" s="70">
        <v>-0.47429051530777411</v>
      </c>
      <c r="S63" s="70">
        <v>-1.3842093377035036</v>
      </c>
      <c r="T63" s="4" t="s">
        <v>20</v>
      </c>
      <c r="AB63" s="51">
        <v>30</v>
      </c>
      <c r="AC63" s="61">
        <v>4.2535495841390336</v>
      </c>
      <c r="AD63" s="61">
        <v>-0.36188291747237367</v>
      </c>
      <c r="AJ63" s="67"/>
    </row>
    <row r="64" spans="1:36" x14ac:dyDescent="0.35">
      <c r="AB64" s="51">
        <v>31</v>
      </c>
      <c r="AC64" s="61">
        <v>10.350452525489784</v>
      </c>
      <c r="AD64" s="61">
        <v>-3.378585882318319E-2</v>
      </c>
      <c r="AJ64" s="67"/>
    </row>
    <row r="65" spans="1:36" x14ac:dyDescent="0.35">
      <c r="AB65" s="51">
        <v>32</v>
      </c>
      <c r="AC65" s="61">
        <v>4.4342778111400039</v>
      </c>
      <c r="AD65" s="61">
        <v>-1.142611144473344</v>
      </c>
      <c r="AJ65" s="67"/>
    </row>
    <row r="66" spans="1:36" x14ac:dyDescent="0.35">
      <c r="AB66" s="51">
        <v>33</v>
      </c>
      <c r="AC66" s="61">
        <v>9.8672437129897794</v>
      </c>
      <c r="AD66" s="61">
        <v>0.91608962034352004</v>
      </c>
      <c r="AJ66" s="67"/>
    </row>
    <row r="67" spans="1:36" ht="14.5" thickBot="1" x14ac:dyDescent="0.4">
      <c r="AB67" s="51">
        <v>34</v>
      </c>
      <c r="AC67" s="61">
        <v>3.8085081065576971</v>
      </c>
      <c r="AD67" s="61">
        <v>0.49149189344230271</v>
      </c>
      <c r="AJ67" s="67"/>
    </row>
    <row r="68" spans="1:36" ht="18" thickBot="1" x14ac:dyDescent="0.4">
      <c r="A68" s="127" t="s">
        <v>151</v>
      </c>
      <c r="B68" s="128"/>
      <c r="C68" s="128"/>
      <c r="D68" s="74"/>
      <c r="E68" s="75"/>
      <c r="AB68" s="51">
        <v>35</v>
      </c>
      <c r="AC68" s="61">
        <v>11.330085269556958</v>
      </c>
      <c r="AD68" s="61">
        <v>1.3615813971096422</v>
      </c>
      <c r="AJ68" s="67"/>
    </row>
    <row r="69" spans="1:36" x14ac:dyDescent="0.35">
      <c r="A69" s="58" t="s">
        <v>99</v>
      </c>
      <c r="B69" s="90" t="s">
        <v>168</v>
      </c>
      <c r="C69" s="90"/>
      <c r="E69" s="67"/>
      <c r="AB69" s="51">
        <v>36</v>
      </c>
      <c r="AC69" s="61">
        <v>5.4253053706117251</v>
      </c>
      <c r="AD69" s="61">
        <v>1.774694629388275</v>
      </c>
      <c r="AJ69" s="67"/>
    </row>
    <row r="70" spans="1:36" x14ac:dyDescent="0.35">
      <c r="A70" s="61">
        <v>0.15175931749473826</v>
      </c>
      <c r="B70" s="61">
        <f>STDEV(A70:A99)</f>
        <v>0.9619746962669089</v>
      </c>
      <c r="E70" s="67"/>
      <c r="AB70" s="51">
        <v>37</v>
      </c>
      <c r="AC70" s="61">
        <v>11.878825335675129</v>
      </c>
      <c r="AD70" s="61">
        <v>-0.41215866900853015</v>
      </c>
      <c r="AJ70" s="67"/>
    </row>
    <row r="71" spans="1:36" x14ac:dyDescent="0.35">
      <c r="A71" s="61">
        <v>-1.1942944233878503</v>
      </c>
      <c r="E71" s="67"/>
      <c r="AB71" s="51">
        <v>38</v>
      </c>
      <c r="AC71" s="61">
        <v>7.6819448166009998</v>
      </c>
      <c r="AD71" s="61">
        <v>0.20972185006566058</v>
      </c>
      <c r="AJ71" s="67"/>
    </row>
    <row r="72" spans="1:36" x14ac:dyDescent="0.35">
      <c r="A72" s="61">
        <v>-0.49507594792756748</v>
      </c>
      <c r="E72" s="67"/>
      <c r="AB72" s="51">
        <v>39</v>
      </c>
      <c r="AC72" s="61">
        <v>11.578918271173372</v>
      </c>
      <c r="AD72" s="61">
        <v>-1.0622516045067716</v>
      </c>
      <c r="AJ72" s="67"/>
    </row>
    <row r="73" spans="1:36" x14ac:dyDescent="0.35">
      <c r="A73" s="61">
        <v>-0.70395539325246759</v>
      </c>
      <c r="E73" s="67"/>
      <c r="AB73" s="51">
        <v>40</v>
      </c>
      <c r="AC73" s="61">
        <v>8.4445879490333837</v>
      </c>
      <c r="AD73" s="61">
        <v>-2.5612546157000535</v>
      </c>
      <c r="AJ73" s="67"/>
    </row>
    <row r="74" spans="1:36" x14ac:dyDescent="0.35">
      <c r="A74" s="61">
        <v>-0.47372025519753969</v>
      </c>
      <c r="E74" s="67"/>
      <c r="AB74" s="51">
        <v>41</v>
      </c>
      <c r="AC74" s="61">
        <v>11.834936774449593</v>
      </c>
      <c r="AD74" s="61">
        <v>-0.93493677444959289</v>
      </c>
      <c r="AJ74" s="67"/>
    </row>
    <row r="75" spans="1:36" x14ac:dyDescent="0.35">
      <c r="A75" s="61">
        <v>-1.3820915466123198</v>
      </c>
      <c r="E75" s="67"/>
      <c r="AB75" s="51">
        <v>42</v>
      </c>
      <c r="AC75" s="61">
        <v>6.0412650894393103</v>
      </c>
      <c r="AD75" s="61">
        <v>5.8734910560689357E-2</v>
      </c>
      <c r="AJ75" s="67"/>
    </row>
    <row r="76" spans="1:36" x14ac:dyDescent="0.35">
      <c r="A76" s="61">
        <v>0.29245144241182786</v>
      </c>
      <c r="E76" s="67"/>
      <c r="AB76" s="51">
        <v>43</v>
      </c>
      <c r="AC76" s="61">
        <v>10.901358069794428</v>
      </c>
      <c r="AD76" s="61">
        <v>0.20697526353887241</v>
      </c>
      <c r="AJ76" s="67"/>
    </row>
    <row r="77" spans="1:36" x14ac:dyDescent="0.35">
      <c r="A77" s="61">
        <v>-1.536908989422948</v>
      </c>
      <c r="E77" s="67"/>
      <c r="AB77" s="51">
        <v>44</v>
      </c>
      <c r="AC77" s="61">
        <v>6.0225314101687681</v>
      </c>
      <c r="AD77" s="61">
        <v>-4.7531410168768495E-2</v>
      </c>
      <c r="AJ77" s="67"/>
    </row>
    <row r="78" spans="1:36" x14ac:dyDescent="0.35">
      <c r="A78" s="61">
        <v>-0.72567928484302335</v>
      </c>
      <c r="E78" s="67"/>
      <c r="AB78" s="51">
        <v>45</v>
      </c>
      <c r="AC78" s="61">
        <v>11.44126611599601</v>
      </c>
      <c r="AD78" s="61">
        <v>1.706721733729033E-2</v>
      </c>
      <c r="AJ78" s="67"/>
    </row>
    <row r="79" spans="1:36" x14ac:dyDescent="0.35">
      <c r="A79" s="61">
        <v>0.90889555666936861</v>
      </c>
      <c r="E79" s="67"/>
      <c r="AB79" s="51">
        <v>46</v>
      </c>
      <c r="AC79" s="61">
        <v>6.2853580264802158</v>
      </c>
      <c r="AD79" s="61">
        <v>1.1229753068531139</v>
      </c>
      <c r="AJ79" s="67"/>
    </row>
    <row r="80" spans="1:36" x14ac:dyDescent="0.35">
      <c r="A80" s="61">
        <v>3.5217719789079283E-2</v>
      </c>
      <c r="E80" s="67"/>
      <c r="AB80" s="51">
        <v>47</v>
      </c>
      <c r="AC80" s="61">
        <v>11.224036939812349</v>
      </c>
      <c r="AD80" s="61">
        <v>-0.52403693981234944</v>
      </c>
      <c r="AJ80" s="67"/>
    </row>
    <row r="81" spans="1:36" x14ac:dyDescent="0.35">
      <c r="A81" s="61">
        <v>-0.21627453177085698</v>
      </c>
      <c r="E81" s="67"/>
      <c r="AB81" s="51">
        <v>48</v>
      </c>
      <c r="AC81" s="61">
        <v>6.8046174309768688</v>
      </c>
      <c r="AD81" s="61">
        <v>0.2703825690231314</v>
      </c>
      <c r="AJ81" s="67"/>
    </row>
    <row r="82" spans="1:36" x14ac:dyDescent="0.35">
      <c r="A82" s="61">
        <v>-0.3847208507098987</v>
      </c>
      <c r="E82" s="67"/>
      <c r="AB82" s="51">
        <v>49</v>
      </c>
      <c r="AC82" s="61">
        <v>10.703134910444737</v>
      </c>
      <c r="AD82" s="61">
        <v>1.0135317562218624</v>
      </c>
      <c r="AJ82" s="67"/>
    </row>
    <row r="83" spans="1:36" x14ac:dyDescent="0.35">
      <c r="A83" s="61">
        <v>-0.26188793800040067</v>
      </c>
      <c r="E83" s="67"/>
      <c r="AB83" s="51">
        <v>50</v>
      </c>
      <c r="AC83" s="61">
        <v>6.216843228749072</v>
      </c>
      <c r="AD83" s="61">
        <v>-0.93350989541574236</v>
      </c>
      <c r="AJ83" s="67"/>
    </row>
    <row r="84" spans="1:36" x14ac:dyDescent="0.35">
      <c r="A84" s="61">
        <v>2.2211219364793671</v>
      </c>
      <c r="E84" s="67"/>
      <c r="AB84" s="51">
        <v>51</v>
      </c>
      <c r="AC84" s="61">
        <v>12.301053182038469</v>
      </c>
      <c r="AD84" s="61">
        <v>0.66561348462813008</v>
      </c>
      <c r="AJ84" s="67"/>
    </row>
    <row r="85" spans="1:36" x14ac:dyDescent="0.35">
      <c r="A85" s="61">
        <v>0.26738297536028632</v>
      </c>
      <c r="E85" s="67"/>
      <c r="AB85" s="51">
        <v>52</v>
      </c>
      <c r="AC85" s="61">
        <v>5.3812061555958319</v>
      </c>
      <c r="AD85" s="61">
        <v>0.59379384440416771</v>
      </c>
      <c r="AJ85" s="67"/>
    </row>
    <row r="86" spans="1:36" x14ac:dyDescent="0.35">
      <c r="A86" s="61">
        <v>1.1136253438351194</v>
      </c>
      <c r="E86" s="67"/>
      <c r="AB86" s="51">
        <v>53</v>
      </c>
      <c r="AC86" s="61">
        <v>12.723865641437852</v>
      </c>
      <c r="AD86" s="61">
        <v>0.58446769189544767</v>
      </c>
      <c r="AJ86" s="67"/>
    </row>
    <row r="87" spans="1:36" x14ac:dyDescent="0.35">
      <c r="A87" s="61">
        <v>-0.53478136865831516</v>
      </c>
      <c r="E87" s="67"/>
      <c r="AB87" s="51">
        <v>54</v>
      </c>
      <c r="AC87" s="61">
        <v>6.2099923551360829</v>
      </c>
      <c r="AD87" s="61">
        <v>1.2066743115305769</v>
      </c>
      <c r="AJ87" s="67"/>
    </row>
    <row r="88" spans="1:36" x14ac:dyDescent="0.35">
      <c r="A88" s="61">
        <v>-1.994570492980305</v>
      </c>
      <c r="E88" s="67"/>
      <c r="AB88" s="51">
        <v>55</v>
      </c>
      <c r="AC88" s="61">
        <v>12.401227040502775</v>
      </c>
      <c r="AD88" s="61">
        <v>1.0654396261638244</v>
      </c>
      <c r="AJ88" s="67"/>
    </row>
    <row r="89" spans="1:36" x14ac:dyDescent="0.35">
      <c r="A89" s="61">
        <v>1.845629550849532</v>
      </c>
      <c r="E89" s="67"/>
      <c r="AB89" s="51">
        <v>56</v>
      </c>
      <c r="AC89" s="61">
        <v>7.2741566650598379</v>
      </c>
      <c r="AD89" s="61">
        <v>1.6008433349401621</v>
      </c>
      <c r="AJ89" s="67"/>
    </row>
    <row r="90" spans="1:36" x14ac:dyDescent="0.35">
      <c r="A90" s="61">
        <v>-0.54248537620594028</v>
      </c>
      <c r="E90" s="67"/>
      <c r="AB90" s="51">
        <v>57</v>
      </c>
      <c r="AC90" s="61">
        <v>12.557314902435937</v>
      </c>
      <c r="AD90" s="61">
        <v>-1.9156482357693374</v>
      </c>
      <c r="AJ90" s="67"/>
    </row>
    <row r="91" spans="1:36" x14ac:dyDescent="0.35">
      <c r="A91" s="61">
        <v>1.0539771911131979E-2</v>
      </c>
      <c r="E91" s="67"/>
      <c r="AB91" s="51">
        <v>58</v>
      </c>
      <c r="AC91" s="61">
        <v>8.0947775928884393</v>
      </c>
      <c r="AD91" s="61">
        <v>1.03855574044489</v>
      </c>
      <c r="AJ91" s="67"/>
    </row>
    <row r="92" spans="1:36" x14ac:dyDescent="0.35">
      <c r="A92" s="61">
        <v>-1.5391007385546303</v>
      </c>
      <c r="E92" s="67"/>
      <c r="AB92" s="51">
        <v>59</v>
      </c>
      <c r="AC92" s="61">
        <v>11.456448276994513</v>
      </c>
      <c r="AD92" s="61">
        <v>1.7102183896720877</v>
      </c>
      <c r="AJ92" s="67"/>
    </row>
    <row r="93" spans="1:36" ht="14.5" thickBot="1" x14ac:dyDescent="0.4">
      <c r="A93" s="61">
        <v>-0.35917288408764492</v>
      </c>
      <c r="E93" s="67"/>
      <c r="AB93" s="53">
        <v>60</v>
      </c>
      <c r="AC93" s="70">
        <v>9.1629429354747707</v>
      </c>
      <c r="AD93" s="70">
        <v>-1.2129429354747705</v>
      </c>
      <c r="AE93" s="70"/>
      <c r="AF93" s="70"/>
      <c r="AG93" s="70"/>
      <c r="AH93" s="70"/>
      <c r="AI93" s="70"/>
      <c r="AJ93" s="73"/>
    </row>
    <row r="94" spans="1:36" x14ac:dyDescent="0.35">
      <c r="A94" s="61">
        <v>-3.3441942336050801E-2</v>
      </c>
      <c r="E94" s="67"/>
    </row>
    <row r="95" spans="1:36" ht="14.5" thickBot="1" x14ac:dyDescent="0.4">
      <c r="A95" s="61">
        <v>-1.8331553419639124</v>
      </c>
      <c r="E95" s="67"/>
    </row>
    <row r="96" spans="1:36" ht="71" x14ac:dyDescent="0.35">
      <c r="A96" s="61">
        <v>-0.35511682233321196</v>
      </c>
      <c r="E96" s="67"/>
      <c r="AB96" s="50" t="s">
        <v>145</v>
      </c>
      <c r="AC96" s="74"/>
      <c r="AD96" s="74"/>
      <c r="AE96" s="74"/>
      <c r="AF96" s="74"/>
      <c r="AG96" s="74"/>
      <c r="AH96" s="74"/>
      <c r="AI96" s="74"/>
      <c r="AJ96" s="75"/>
    </row>
    <row r="97" spans="1:36" x14ac:dyDescent="0.35">
      <c r="A97" s="61">
        <v>0.37524081343304827</v>
      </c>
      <c r="E97" s="67"/>
      <c r="AB97" s="51" t="s">
        <v>72</v>
      </c>
      <c r="AJ97" s="67"/>
    </row>
    <row r="98" spans="1:36" ht="14.5" thickBot="1" x14ac:dyDescent="0.4">
      <c r="A98" s="61">
        <v>-0.10617998369740711</v>
      </c>
      <c r="E98" s="67"/>
      <c r="AB98" s="51"/>
      <c r="AJ98" s="67"/>
    </row>
    <row r="99" spans="1:36" x14ac:dyDescent="0.35">
      <c r="A99" s="61">
        <v>-0.13875905579491965</v>
      </c>
      <c r="E99" s="67"/>
      <c r="AB99" s="52" t="s">
        <v>73</v>
      </c>
      <c r="AC99" s="58"/>
      <c r="AJ99" s="67"/>
    </row>
    <row r="100" spans="1:36" x14ac:dyDescent="0.35">
      <c r="A100" s="61">
        <v>-0.29637528690000003</v>
      </c>
      <c r="B100" s="61">
        <f>STDEV(A100:A129)</f>
        <v>1.0719007694335769</v>
      </c>
      <c r="E100" s="67"/>
      <c r="AB100" s="51" t="s">
        <v>74</v>
      </c>
      <c r="AC100" s="61">
        <v>0.94121131249090795</v>
      </c>
      <c r="AJ100" s="67"/>
    </row>
    <row r="101" spans="1:36" x14ac:dyDescent="0.35">
      <c r="A101" s="61">
        <v>-0.85780898826457097</v>
      </c>
      <c r="E101" s="67"/>
      <c r="AB101" s="51" t="s">
        <v>75</v>
      </c>
      <c r="AC101" s="61">
        <v>0.88587873476085766</v>
      </c>
      <c r="AJ101" s="67"/>
    </row>
    <row r="102" spans="1:36" x14ac:dyDescent="0.35">
      <c r="A102" s="61">
        <v>0.533540946703706</v>
      </c>
      <c r="E102" s="67"/>
      <c r="AB102" s="51" t="s">
        <v>76</v>
      </c>
      <c r="AC102" s="61">
        <v>0.8729593462432188</v>
      </c>
      <c r="AJ102" s="67"/>
    </row>
    <row r="103" spans="1:36" x14ac:dyDescent="0.35">
      <c r="A103" s="61">
        <v>0.84330679985040247</v>
      </c>
      <c r="E103" s="67"/>
      <c r="AB103" s="51" t="s">
        <v>77</v>
      </c>
      <c r="AC103" s="61">
        <v>1.1110973767200436</v>
      </c>
      <c r="AJ103" s="67"/>
    </row>
    <row r="104" spans="1:36" ht="14.5" thickBot="1" x14ac:dyDescent="0.4">
      <c r="A104" s="61">
        <v>1.6318719549035752</v>
      </c>
      <c r="E104" s="67"/>
      <c r="AB104" s="53" t="s">
        <v>78</v>
      </c>
      <c r="AC104" s="70">
        <v>60</v>
      </c>
      <c r="AJ104" s="67"/>
    </row>
    <row r="105" spans="1:36" x14ac:dyDescent="0.35">
      <c r="A105" s="61">
        <v>2.2006071937192582</v>
      </c>
      <c r="E105" s="67"/>
      <c r="AB105" s="51"/>
      <c r="AJ105" s="67"/>
    </row>
    <row r="106" spans="1:36" ht="14.5" thickBot="1" x14ac:dyDescent="0.4">
      <c r="A106" s="61">
        <v>-0.33468720573254274</v>
      </c>
      <c r="E106" s="67"/>
      <c r="AB106" s="54" t="s">
        <v>79</v>
      </c>
      <c r="AJ106" s="67"/>
    </row>
    <row r="107" spans="1:36" ht="28" x14ac:dyDescent="0.35">
      <c r="A107" s="61">
        <v>-0.14996571586324414</v>
      </c>
      <c r="E107" s="67"/>
      <c r="AB107" s="52"/>
      <c r="AC107" s="49" t="s">
        <v>84</v>
      </c>
      <c r="AD107" s="49" t="s">
        <v>85</v>
      </c>
      <c r="AE107" s="47" t="s">
        <v>86</v>
      </c>
      <c r="AF107" s="47" t="s">
        <v>87</v>
      </c>
      <c r="AG107" s="47" t="s">
        <v>88</v>
      </c>
      <c r="AJ107" s="67"/>
    </row>
    <row r="108" spans="1:36" x14ac:dyDescent="0.35">
      <c r="A108" s="61">
        <v>-1.2527985240313839</v>
      </c>
      <c r="E108" s="67"/>
      <c r="AB108" s="54" t="s">
        <v>80</v>
      </c>
      <c r="AC108" s="61">
        <v>6</v>
      </c>
      <c r="AD108" s="91">
        <v>507.91122716395648</v>
      </c>
      <c r="AE108" s="61">
        <v>84.651871193992747</v>
      </c>
      <c r="AF108" s="61">
        <v>68.569710830460224</v>
      </c>
      <c r="AG108" s="61">
        <v>3.2522099668202341E-23</v>
      </c>
      <c r="AJ108" s="67"/>
    </row>
    <row r="109" spans="1:36" x14ac:dyDescent="0.35">
      <c r="A109" s="61">
        <v>-2.6841813461127844</v>
      </c>
      <c r="E109" s="67"/>
      <c r="AB109" s="54" t="s">
        <v>81</v>
      </c>
      <c r="AC109" s="61">
        <v>53</v>
      </c>
      <c r="AD109" s="61">
        <v>65.430481169370609</v>
      </c>
      <c r="AE109" s="61">
        <v>1.2345373805541624</v>
      </c>
      <c r="AJ109" s="67"/>
    </row>
    <row r="110" spans="1:36" ht="14.5" thickBot="1" x14ac:dyDescent="0.4">
      <c r="A110" s="61">
        <v>-0.74691642254249579</v>
      </c>
      <c r="E110" s="67"/>
      <c r="AB110" s="55" t="s">
        <v>82</v>
      </c>
      <c r="AC110" s="70">
        <v>59</v>
      </c>
      <c r="AD110" s="92">
        <v>573.34170833332712</v>
      </c>
      <c r="AE110" s="70"/>
      <c r="AF110" s="70"/>
      <c r="AG110" s="70"/>
      <c r="AJ110" s="67"/>
    </row>
    <row r="111" spans="1:36" ht="14.5" thickBot="1" x14ac:dyDescent="0.4">
      <c r="A111" s="61">
        <v>0.51995298084163366</v>
      </c>
      <c r="E111" s="67"/>
      <c r="AB111" s="51"/>
      <c r="AJ111" s="67"/>
    </row>
    <row r="112" spans="1:36" ht="28" x14ac:dyDescent="0.35">
      <c r="A112" s="61">
        <v>-0.38463815374104904</v>
      </c>
      <c r="E112" s="67"/>
      <c r="AB112" s="52"/>
      <c r="AC112" s="49" t="s">
        <v>89</v>
      </c>
      <c r="AD112" s="49" t="s">
        <v>77</v>
      </c>
      <c r="AE112" s="49" t="s">
        <v>90</v>
      </c>
      <c r="AF112" s="49" t="s">
        <v>91</v>
      </c>
      <c r="AG112" s="49" t="s">
        <v>92</v>
      </c>
      <c r="AH112" s="49" t="s">
        <v>93</v>
      </c>
      <c r="AI112" s="49" t="s">
        <v>94</v>
      </c>
      <c r="AJ112" s="56" t="s">
        <v>95</v>
      </c>
    </row>
    <row r="113" spans="1:36" x14ac:dyDescent="0.35">
      <c r="A113" s="61">
        <v>-3.2034254648010574E-2</v>
      </c>
      <c r="E113" s="67"/>
      <c r="AB113" s="54" t="s">
        <v>83</v>
      </c>
      <c r="AC113" s="61">
        <v>-225.686671968654</v>
      </c>
      <c r="AD113" s="61">
        <v>67.083075771029613</v>
      </c>
      <c r="AE113" s="61">
        <v>-3.3642862879301472</v>
      </c>
      <c r="AF113" s="61">
        <v>1.4323946846011763E-3</v>
      </c>
      <c r="AG113" s="61">
        <v>-360.23828255000183</v>
      </c>
      <c r="AH113" s="61">
        <v>-91.135061387306138</v>
      </c>
      <c r="AI113" s="61">
        <v>-360.23828255000183</v>
      </c>
      <c r="AJ113" s="67">
        <v>-91.135061387306138</v>
      </c>
    </row>
    <row r="114" spans="1:36" ht="28" x14ac:dyDescent="0.35">
      <c r="A114" s="61">
        <v>-0.25825269834066589</v>
      </c>
      <c r="E114" s="67"/>
      <c r="AB114" s="54" t="s">
        <v>144</v>
      </c>
      <c r="AC114" s="61">
        <v>-1.6948327155647402</v>
      </c>
      <c r="AD114" s="61">
        <v>0.58291825709688783</v>
      </c>
      <c r="AE114" s="61">
        <v>-2.9074963683682311</v>
      </c>
      <c r="AF114" s="76">
        <v>5.3100160260435014E-3</v>
      </c>
      <c r="AG114" s="61">
        <v>-2.8640186753344956</v>
      </c>
      <c r="AH114" s="61">
        <v>-0.5256467557949851</v>
      </c>
      <c r="AI114" s="61">
        <v>-2.8640186753344956</v>
      </c>
      <c r="AJ114" s="67">
        <v>-0.5256467557949851</v>
      </c>
    </row>
    <row r="115" spans="1:36" ht="28" x14ac:dyDescent="0.35">
      <c r="A115" s="61">
        <v>1.4079865868416981</v>
      </c>
      <c r="E115" s="67"/>
      <c r="AB115" s="54" t="s">
        <v>41</v>
      </c>
      <c r="AC115" s="61">
        <v>0.23957189623044289</v>
      </c>
      <c r="AD115" s="61">
        <v>6.5340586631720377E-2</v>
      </c>
      <c r="AE115" s="61">
        <v>3.6665097235925308</v>
      </c>
      <c r="AF115" s="76">
        <v>5.7025352564433628E-4</v>
      </c>
      <c r="AG115" s="61">
        <v>0.10851527626214943</v>
      </c>
      <c r="AH115" s="61">
        <v>0.37062851619873638</v>
      </c>
      <c r="AI115" s="61">
        <v>0.10851527626214943</v>
      </c>
      <c r="AJ115" s="67">
        <v>0.37062851619873638</v>
      </c>
    </row>
    <row r="116" spans="1:36" ht="42" x14ac:dyDescent="0.35">
      <c r="A116" s="61">
        <v>-0.51642856786667934</v>
      </c>
      <c r="E116" s="67"/>
      <c r="AB116" s="54" t="s">
        <v>40</v>
      </c>
      <c r="AC116" s="61">
        <v>7.7655287407728535E-2</v>
      </c>
      <c r="AD116" s="61">
        <v>4.9846766018285374E-2</v>
      </c>
      <c r="AE116" s="61">
        <v>1.5578801517282408</v>
      </c>
      <c r="AF116" s="72">
        <v>0.12521352833163243</v>
      </c>
      <c r="AG116" s="61">
        <v>-2.2324663912994216E-2</v>
      </c>
      <c r="AH116" s="61">
        <v>0.17763523872845127</v>
      </c>
      <c r="AI116" s="61">
        <v>-2.2324663912994216E-2</v>
      </c>
      <c r="AJ116" s="67">
        <v>0.17763523872845127</v>
      </c>
    </row>
    <row r="117" spans="1:36" ht="28" x14ac:dyDescent="0.35">
      <c r="A117" s="61">
        <v>0.38470709363157507</v>
      </c>
      <c r="E117" s="67"/>
      <c r="AB117" s="54" t="s">
        <v>26</v>
      </c>
      <c r="AC117" s="61">
        <v>-0.16935134270142346</v>
      </c>
      <c r="AD117" s="61">
        <v>2.3916736507550117E-2</v>
      </c>
      <c r="AE117" s="61">
        <v>-7.0808717003660613</v>
      </c>
      <c r="AF117" s="76">
        <v>3.3420804906623748E-9</v>
      </c>
      <c r="AG117" s="61">
        <v>-0.21732224117251481</v>
      </c>
      <c r="AH117" s="61">
        <v>-0.12138044423033212</v>
      </c>
      <c r="AI117" s="61">
        <v>-0.21732224117251481</v>
      </c>
      <c r="AJ117" s="67">
        <v>-0.12138044423033212</v>
      </c>
    </row>
    <row r="118" spans="1:36" ht="28" x14ac:dyDescent="0.35">
      <c r="A118" s="61">
        <v>0.37653548130589165</v>
      </c>
      <c r="E118" s="67"/>
      <c r="AB118" s="54" t="s">
        <v>27</v>
      </c>
      <c r="AC118" s="61">
        <v>0.66969935969908989</v>
      </c>
      <c r="AD118" s="61">
        <v>0.10967056510578972</v>
      </c>
      <c r="AE118" s="61">
        <v>6.1064640184272667</v>
      </c>
      <c r="AF118" s="76">
        <v>1.2251277296105057E-7</v>
      </c>
      <c r="AG118" s="61">
        <v>0.44972806293390444</v>
      </c>
      <c r="AH118" s="61">
        <v>0.88967065646427534</v>
      </c>
      <c r="AI118" s="61">
        <v>0.44972806293390444</v>
      </c>
      <c r="AJ118" s="67">
        <v>0.88967065646427534</v>
      </c>
    </row>
    <row r="119" spans="1:36" ht="14.5" thickBot="1" x14ac:dyDescent="0.4">
      <c r="A119" s="61">
        <v>-0.65374341584886686</v>
      </c>
      <c r="E119" s="67"/>
      <c r="AB119" s="55" t="s">
        <v>23</v>
      </c>
      <c r="AC119" s="70">
        <v>1.1131050889075572E-2</v>
      </c>
      <c r="AD119" s="70">
        <v>6.6739594096955224E-3</v>
      </c>
      <c r="AE119" s="70">
        <v>1.6678331715510673</v>
      </c>
      <c r="AF119" s="70">
        <v>0.10124749242722549</v>
      </c>
      <c r="AG119" s="70">
        <v>-2.2552164698352358E-3</v>
      </c>
      <c r="AH119" s="70">
        <v>2.4517318247986378E-2</v>
      </c>
      <c r="AI119" s="70">
        <v>-2.2552164698352358E-3</v>
      </c>
      <c r="AJ119" s="73">
        <v>2.4517318247986378E-2</v>
      </c>
    </row>
    <row r="120" spans="1:36" x14ac:dyDescent="0.35">
      <c r="A120" s="61">
        <v>0.68896163115586084</v>
      </c>
      <c r="E120" s="67"/>
      <c r="AB120" s="51"/>
      <c r="AJ120" s="67"/>
    </row>
    <row r="121" spans="1:36" x14ac:dyDescent="0.35">
      <c r="A121" s="61">
        <v>0.72353990576906746</v>
      </c>
      <c r="E121" s="67"/>
      <c r="AB121" s="51"/>
      <c r="AJ121" s="67"/>
    </row>
    <row r="122" spans="1:36" x14ac:dyDescent="0.35">
      <c r="A122" s="61">
        <v>0.84467602469029224</v>
      </c>
      <c r="E122" s="67"/>
      <c r="AB122" s="51"/>
      <c r="AJ122" s="67"/>
    </row>
    <row r="123" spans="1:36" x14ac:dyDescent="0.35">
      <c r="A123" s="61">
        <v>1.2085167086001896</v>
      </c>
      <c r="E123" s="67"/>
      <c r="AB123" s="51" t="s">
        <v>96</v>
      </c>
      <c r="AJ123" s="67"/>
    </row>
    <row r="124" spans="1:36" ht="14.5" thickBot="1" x14ac:dyDescent="0.4">
      <c r="A124" s="61">
        <v>1.719521434548108</v>
      </c>
      <c r="E124" s="67"/>
      <c r="AB124" s="51"/>
      <c r="AJ124" s="67"/>
    </row>
    <row r="125" spans="1:36" ht="56" x14ac:dyDescent="0.35">
      <c r="A125" s="61">
        <v>1.2944594261929998</v>
      </c>
      <c r="E125" s="67"/>
      <c r="AB125" s="52" t="s">
        <v>97</v>
      </c>
      <c r="AC125" s="47" t="s">
        <v>98</v>
      </c>
      <c r="AD125" s="58" t="s">
        <v>99</v>
      </c>
      <c r="AJ125" s="67"/>
    </row>
    <row r="126" spans="1:36" x14ac:dyDescent="0.35">
      <c r="A126" s="61">
        <v>-0.98078381255794334</v>
      </c>
      <c r="E126" s="67"/>
      <c r="AB126" s="51">
        <v>1</v>
      </c>
      <c r="AC126" s="61">
        <v>11.540090705477331</v>
      </c>
      <c r="AD126" s="61">
        <v>0.31824262785596957</v>
      </c>
      <c r="AJ126" s="67"/>
    </row>
    <row r="127" spans="1:36" x14ac:dyDescent="0.35">
      <c r="A127" s="61">
        <v>0.90538840176393265</v>
      </c>
      <c r="E127" s="67"/>
      <c r="AB127" s="51">
        <v>2</v>
      </c>
      <c r="AC127" s="61">
        <v>5.4359407014907468</v>
      </c>
      <c r="AD127" s="61">
        <v>-0.885940701490747</v>
      </c>
      <c r="AJ127" s="67"/>
    </row>
    <row r="128" spans="1:36" x14ac:dyDescent="0.35">
      <c r="A128" s="61">
        <v>1.8116891331807459</v>
      </c>
      <c r="E128" s="67"/>
      <c r="AB128" s="51">
        <v>3</v>
      </c>
      <c r="AC128" s="61">
        <v>11.82112480549036</v>
      </c>
      <c r="AD128" s="61">
        <v>-0.31279147215705905</v>
      </c>
      <c r="AJ128" s="67"/>
    </row>
    <row r="129" spans="1:36" ht="14.5" thickBot="1" x14ac:dyDescent="0.4">
      <c r="A129" s="70">
        <v>-0.35713857174547048</v>
      </c>
      <c r="E129" s="67"/>
      <c r="AB129" s="51">
        <v>4</v>
      </c>
      <c r="AC129" s="61">
        <v>4.8969652198946312</v>
      </c>
      <c r="AD129" s="61">
        <v>-0.49696521989464149</v>
      </c>
      <c r="AJ129" s="67"/>
    </row>
    <row r="130" spans="1:36" x14ac:dyDescent="0.35">
      <c r="A130" s="86"/>
      <c r="B130" s="61" t="s">
        <v>169</v>
      </c>
      <c r="C130" s="61">
        <f>B70/B100</f>
        <v>0.89744752844542119</v>
      </c>
      <c r="E130" s="67"/>
      <c r="AB130" s="51"/>
      <c r="AJ130" s="67"/>
    </row>
    <row r="131" spans="1:36" ht="14.5" thickBot="1" x14ac:dyDescent="0.4">
      <c r="A131" s="87"/>
      <c r="B131" s="70"/>
      <c r="C131" s="70"/>
      <c r="D131" s="70"/>
      <c r="E131" s="73"/>
      <c r="AB131" s="51">
        <v>5</v>
      </c>
      <c r="AC131" s="61">
        <v>12.151731260490614</v>
      </c>
      <c r="AD131" s="61">
        <v>-0.42673126049061416</v>
      </c>
      <c r="AJ131" s="67"/>
    </row>
    <row r="132" spans="1:36" x14ac:dyDescent="0.35">
      <c r="AB132" s="51">
        <v>6</v>
      </c>
      <c r="AC132" s="61">
        <v>5.3738560970233991</v>
      </c>
      <c r="AD132" s="61">
        <v>-1.440522763690069</v>
      </c>
      <c r="AJ132" s="67"/>
    </row>
    <row r="133" spans="1:36" x14ac:dyDescent="0.35">
      <c r="AB133" s="51">
        <v>7</v>
      </c>
      <c r="AC133" s="61">
        <v>11.630522893433405</v>
      </c>
      <c r="AD133" s="61">
        <v>0.45281043989989556</v>
      </c>
      <c r="AJ133" s="67"/>
    </row>
    <row r="134" spans="1:36" x14ac:dyDescent="0.35">
      <c r="AB134" s="51">
        <v>8</v>
      </c>
      <c r="AC134" s="61">
        <v>5.3078654852413614</v>
      </c>
      <c r="AD134" s="61">
        <v>-1.6578654852413615</v>
      </c>
      <c r="AJ134" s="67"/>
    </row>
    <row r="135" spans="1:36" x14ac:dyDescent="0.35">
      <c r="AB135" s="51">
        <v>9</v>
      </c>
      <c r="AC135" s="61">
        <v>12.021589445041791</v>
      </c>
      <c r="AD135" s="61">
        <v>-0.42992277837519133</v>
      </c>
      <c r="AJ135" s="67"/>
    </row>
    <row r="136" spans="1:36" ht="18" thickBot="1" x14ac:dyDescent="0.4">
      <c r="A136" s="129" t="s">
        <v>153</v>
      </c>
      <c r="B136" s="130"/>
      <c r="AB136" s="51">
        <v>10</v>
      </c>
      <c r="AC136" s="61">
        <v>5.1033754984152715</v>
      </c>
      <c r="AD136" s="61">
        <v>1.0299578349180587</v>
      </c>
      <c r="AJ136" s="67"/>
    </row>
    <row r="137" spans="1:36" x14ac:dyDescent="0.35">
      <c r="A137" s="58" t="s">
        <v>99</v>
      </c>
      <c r="B137" s="89" t="s">
        <v>172</v>
      </c>
      <c r="C137" s="90" t="s">
        <v>150</v>
      </c>
      <c r="AB137" s="51">
        <v>11</v>
      </c>
      <c r="AC137" s="61">
        <v>12.901119596232933</v>
      </c>
      <c r="AD137" s="61">
        <v>-0.38445292956633281</v>
      </c>
      <c r="AJ137" s="67"/>
    </row>
    <row r="138" spans="1:36" x14ac:dyDescent="0.35">
      <c r="A138" s="61">
        <v>0.15175931749473826</v>
      </c>
      <c r="B138" s="61">
        <f>A138*A138</f>
        <v>2.303089044646877E-2</v>
      </c>
      <c r="C138" s="61">
        <f>(A138-A139)*(A138-A139)</f>
        <v>1.8118606733440108</v>
      </c>
      <c r="AB138" s="51">
        <v>12</v>
      </c>
      <c r="AC138" s="61">
        <v>7.6061217035320627</v>
      </c>
      <c r="AD138" s="61">
        <v>0.1355449631345973</v>
      </c>
      <c r="AJ138" s="67"/>
    </row>
    <row r="139" spans="1:36" x14ac:dyDescent="0.35">
      <c r="A139" s="61">
        <v>-1.1942944233878503</v>
      </c>
      <c r="B139" s="61">
        <f t="shared" ref="B139:B197" si="4">A139*A139</f>
        <v>1.4263391697353178</v>
      </c>
      <c r="C139" s="61">
        <f t="shared" ref="C139:C197" si="5">(A139-A140)*(A139-A140)</f>
        <v>0.48890647642500212</v>
      </c>
      <c r="AB139" s="51">
        <v>13</v>
      </c>
      <c r="AC139" s="61">
        <v>13.495062837945804</v>
      </c>
      <c r="AD139" s="61">
        <v>-1.1117295046125033</v>
      </c>
      <c r="AJ139" s="67"/>
    </row>
    <row r="140" spans="1:36" x14ac:dyDescent="0.35">
      <c r="A140" s="61">
        <v>-0.49507594792756748</v>
      </c>
      <c r="B140" s="61">
        <f t="shared" si="4"/>
        <v>0.24510019421637952</v>
      </c>
      <c r="C140" s="61">
        <f t="shared" si="5"/>
        <v>4.3630622679237931E-2</v>
      </c>
      <c r="AB140" s="51">
        <v>14</v>
      </c>
      <c r="AC140" s="61">
        <v>8.5363229704077384</v>
      </c>
      <c r="AD140" s="61">
        <v>-1.1322970407737998E-2</v>
      </c>
      <c r="AJ140" s="67"/>
    </row>
    <row r="141" spans="1:36" x14ac:dyDescent="0.35">
      <c r="A141" s="61">
        <v>-0.70395539325246759</v>
      </c>
      <c r="B141" s="61">
        <f t="shared" si="4"/>
        <v>0.49555319568923628</v>
      </c>
      <c r="C141" s="61">
        <f t="shared" si="5"/>
        <v>5.3008218795171709E-2</v>
      </c>
      <c r="AB141" s="51">
        <v>15</v>
      </c>
      <c r="AC141" s="61">
        <v>13.144488724136046</v>
      </c>
      <c r="AD141" s="61">
        <v>1.6055112758639538</v>
      </c>
      <c r="AJ141" s="67"/>
    </row>
    <row r="142" spans="1:36" x14ac:dyDescent="0.35">
      <c r="A142" s="61">
        <v>-0.47372025519753969</v>
      </c>
      <c r="B142" s="61">
        <f t="shared" si="4"/>
        <v>0.22441088018442212</v>
      </c>
      <c r="C142" s="61">
        <f t="shared" si="5"/>
        <v>0.82513840306655539</v>
      </c>
      <c r="AB142" s="51">
        <v>16</v>
      </c>
      <c r="AC142" s="61">
        <v>8.742982650172376</v>
      </c>
      <c r="AD142" s="61">
        <v>0.54868401649428478</v>
      </c>
      <c r="AJ142" s="67"/>
    </row>
    <row r="143" spans="1:36" x14ac:dyDescent="0.35">
      <c r="A143" s="61">
        <v>-1.3820915466123198</v>
      </c>
      <c r="B143" s="61">
        <f t="shared" si="4"/>
        <v>1.9101770432172342</v>
      </c>
      <c r="C143" s="61">
        <f t="shared" si="5"/>
        <v>2.8040942220899265</v>
      </c>
      <c r="AB143" s="51">
        <v>17</v>
      </c>
      <c r="AC143" s="61">
        <v>14.170441482110666</v>
      </c>
      <c r="AD143" s="61">
        <v>0.68789185122263419</v>
      </c>
      <c r="AJ143" s="67"/>
    </row>
    <row r="144" spans="1:36" x14ac:dyDescent="0.35">
      <c r="A144" s="61">
        <v>0.29245144241182786</v>
      </c>
      <c r="B144" s="61">
        <f t="shared" si="4"/>
        <v>8.5527846168758664E-2</v>
      </c>
      <c r="C144" s="61">
        <f t="shared" si="5"/>
        <v>3.3465595895627174</v>
      </c>
      <c r="AB144" s="51">
        <v>18</v>
      </c>
      <c r="AC144" s="61">
        <v>8.8266144242047897</v>
      </c>
      <c r="AD144" s="61">
        <v>8.1718909128539963E-2</v>
      </c>
      <c r="AJ144" s="67"/>
    </row>
    <row r="145" spans="1:36" x14ac:dyDescent="0.35">
      <c r="A145" s="61">
        <v>-1.536908989422948</v>
      </c>
      <c r="B145" s="61">
        <f t="shared" si="4"/>
        <v>2.3620892417690671</v>
      </c>
      <c r="C145" s="61">
        <f t="shared" si="5"/>
        <v>0.65809363359283179</v>
      </c>
      <c r="AB145" s="51">
        <v>19</v>
      </c>
      <c r="AC145" s="61">
        <v>13.737821532643929</v>
      </c>
      <c r="AD145" s="61">
        <v>-2.2794881993106291</v>
      </c>
      <c r="AJ145" s="67"/>
    </row>
    <row r="146" spans="1:36" x14ac:dyDescent="0.35">
      <c r="A146" s="61">
        <v>-0.72567928484302335</v>
      </c>
      <c r="B146" s="61">
        <f t="shared" si="4"/>
        <v>0.52661042445028183</v>
      </c>
      <c r="C146" s="61">
        <f t="shared" si="5"/>
        <v>2.6718349125052612</v>
      </c>
      <c r="AB146" s="51">
        <v>20</v>
      </c>
      <c r="AC146" s="61">
        <v>7.8970047788175961</v>
      </c>
      <c r="AD146" s="61">
        <v>2.5779952211824035</v>
      </c>
      <c r="AJ146" s="67"/>
    </row>
    <row r="147" spans="1:36" x14ac:dyDescent="0.35">
      <c r="A147" s="61">
        <v>0.90889555666936861</v>
      </c>
      <c r="B147" s="61">
        <f t="shared" si="4"/>
        <v>0.82609113293332148</v>
      </c>
      <c r="C147" s="61">
        <f t="shared" si="5"/>
        <v>0.76331296265582149</v>
      </c>
      <c r="AB147" s="51">
        <v>21</v>
      </c>
      <c r="AC147" s="61">
        <v>10.503386359720576</v>
      </c>
      <c r="AD147" s="61">
        <v>-0.29505302638727571</v>
      </c>
      <c r="AJ147" s="67"/>
    </row>
    <row r="148" spans="1:36" x14ac:dyDescent="0.35">
      <c r="A148" s="61">
        <v>3.5217719789079283E-2</v>
      </c>
      <c r="B148" s="61">
        <f t="shared" si="4"/>
        <v>1.2402877871421066E-3</v>
      </c>
      <c r="C148" s="61">
        <f t="shared" si="5"/>
        <v>6.3248352594686266E-2</v>
      </c>
      <c r="AB148" s="51">
        <v>22</v>
      </c>
      <c r="AC148" s="61">
        <v>8.5305180604651625</v>
      </c>
      <c r="AD148" s="61">
        <v>0.58614860620149756</v>
      </c>
      <c r="AJ148" s="67"/>
    </row>
    <row r="149" spans="1:36" x14ac:dyDescent="0.35">
      <c r="A149" s="61">
        <v>-0.21627453177085698</v>
      </c>
      <c r="B149" s="61">
        <f t="shared" si="4"/>
        <v>4.6774673092703424E-2</v>
      </c>
      <c r="C149" s="61">
        <f t="shared" si="5"/>
        <v>2.8374162364113366E-2</v>
      </c>
      <c r="AB149" s="51">
        <v>23</v>
      </c>
      <c r="AC149" s="61">
        <v>9.6498163321525805</v>
      </c>
      <c r="AD149" s="61">
        <v>-1.0831496654859212</v>
      </c>
      <c r="AJ149" s="67"/>
    </row>
    <row r="150" spans="1:36" x14ac:dyDescent="0.35">
      <c r="A150" s="61">
        <v>-0.3847208507098987</v>
      </c>
      <c r="B150" s="61">
        <f t="shared" si="4"/>
        <v>0.14801013297094817</v>
      </c>
      <c r="C150" s="61">
        <f t="shared" si="5"/>
        <v>1.5087924444699164E-2</v>
      </c>
      <c r="AB150" s="51">
        <v>24</v>
      </c>
      <c r="AC150" s="61">
        <v>6.9446892797668891</v>
      </c>
      <c r="AD150" s="61">
        <v>-0.45302261310022907</v>
      </c>
      <c r="AJ150" s="67"/>
    </row>
    <row r="151" spans="1:36" x14ac:dyDescent="0.35">
      <c r="A151" s="61">
        <v>-0.26188793800040067</v>
      </c>
      <c r="B151" s="61">
        <f t="shared" si="4"/>
        <v>6.8585292070101708E-2</v>
      </c>
      <c r="C151" s="61">
        <f t="shared" si="5"/>
        <v>6.165338036764032</v>
      </c>
      <c r="AB151" s="51">
        <v>25</v>
      </c>
      <c r="AC151" s="61">
        <v>9.3972349519930276</v>
      </c>
      <c r="AD151" s="61">
        <v>0.33609838134030312</v>
      </c>
      <c r="AJ151" s="67"/>
    </row>
    <row r="152" spans="1:36" x14ac:dyDescent="0.35">
      <c r="A152" s="61">
        <v>2.2211219364793671</v>
      </c>
      <c r="B152" s="61">
        <f t="shared" si="4"/>
        <v>4.9333826567098535</v>
      </c>
      <c r="C152" s="61">
        <f t="shared" si="5"/>
        <v>3.8170959281946648</v>
      </c>
      <c r="AB152" s="51">
        <v>26</v>
      </c>
      <c r="AC152" s="61">
        <v>5.8976962279213847</v>
      </c>
      <c r="AD152" s="61">
        <v>-1.9976962279213848</v>
      </c>
      <c r="AJ152" s="67"/>
    </row>
    <row r="153" spans="1:36" x14ac:dyDescent="0.35">
      <c r="A153" s="61">
        <v>0.26738297536028632</v>
      </c>
      <c r="B153" s="61">
        <f t="shared" si="4"/>
        <v>7.1493655512519488E-2</v>
      </c>
      <c r="C153" s="61">
        <f t="shared" si="5"/>
        <v>0.71612614620189508</v>
      </c>
      <c r="AB153" s="51">
        <v>27</v>
      </c>
      <c r="AC153" s="61">
        <v>10.478579703468482</v>
      </c>
      <c r="AD153" s="61">
        <v>5.475362986481791E-2</v>
      </c>
      <c r="AJ153" s="67"/>
    </row>
    <row r="154" spans="1:36" x14ac:dyDescent="0.35">
      <c r="A154" s="61">
        <v>1.1136253438351194</v>
      </c>
      <c r="B154" s="61">
        <f t="shared" si="4"/>
        <v>1.2401614064318878</v>
      </c>
      <c r="C154" s="61">
        <f t="shared" si="5"/>
        <v>2.7172446897934126</v>
      </c>
      <c r="AB154" s="51">
        <v>28</v>
      </c>
      <c r="AC154" s="61">
        <v>4.415372928455616</v>
      </c>
      <c r="AD154" s="61">
        <v>-8.2039595122285647E-2</v>
      </c>
      <c r="AJ154" s="67"/>
    </row>
    <row r="155" spans="1:36" x14ac:dyDescent="0.35">
      <c r="A155" s="61">
        <v>-0.53478136865831516</v>
      </c>
      <c r="B155" s="61">
        <f t="shared" si="4"/>
        <v>0.28599111226406077</v>
      </c>
      <c r="C155" s="61">
        <f t="shared" si="5"/>
        <v>2.1309842874887619</v>
      </c>
      <c r="AB155" s="51">
        <v>29</v>
      </c>
      <c r="AC155" s="61">
        <v>9.9607928140072737</v>
      </c>
      <c r="AD155" s="61">
        <v>0.10587385265932703</v>
      </c>
      <c r="AJ155" s="67"/>
    </row>
    <row r="156" spans="1:36" x14ac:dyDescent="0.35">
      <c r="A156" s="61">
        <v>-1.994570492980305</v>
      </c>
      <c r="B156" s="61">
        <f t="shared" si="4"/>
        <v>3.9783114514676967</v>
      </c>
      <c r="C156" s="61">
        <f t="shared" si="5"/>
        <v>14.747136376630682</v>
      </c>
      <c r="AB156" s="51">
        <v>30</v>
      </c>
      <c r="AC156" s="61">
        <v>4.2665238955835747</v>
      </c>
      <c r="AD156" s="61">
        <v>-0.37485722891691475</v>
      </c>
      <c r="AJ156" s="67"/>
    </row>
    <row r="157" spans="1:36" x14ac:dyDescent="0.35">
      <c r="A157" s="61">
        <v>1.845629550849532</v>
      </c>
      <c r="B157" s="61">
        <f t="shared" si="4"/>
        <v>3.406348438969045</v>
      </c>
      <c r="C157" s="61">
        <f t="shared" si="5"/>
        <v>5.7030929048251631</v>
      </c>
      <c r="AB157" s="51">
        <v>31</v>
      </c>
      <c r="AC157" s="61">
        <v>10.343345028343434</v>
      </c>
      <c r="AD157" s="61">
        <v>-2.6678361676832907E-2</v>
      </c>
      <c r="AJ157" s="67"/>
    </row>
    <row r="158" spans="1:36" x14ac:dyDescent="0.35">
      <c r="A158" s="61">
        <v>-0.54248537620594028</v>
      </c>
      <c r="B158" s="61">
        <f t="shared" si="4"/>
        <v>0.29429038339730057</v>
      </c>
      <c r="C158" s="61">
        <f t="shared" si="5"/>
        <v>0.30583681444990973</v>
      </c>
      <c r="AB158" s="51">
        <v>32</v>
      </c>
      <c r="AC158" s="61">
        <v>4.4217654506777215</v>
      </c>
      <c r="AD158" s="61">
        <v>-1.1300987840110617</v>
      </c>
      <c r="AJ158" s="67"/>
    </row>
    <row r="159" spans="1:36" x14ac:dyDescent="0.35">
      <c r="A159" s="61">
        <v>1.0539771911131979E-2</v>
      </c>
      <c r="B159" s="61">
        <f t="shared" si="4"/>
        <v>1.1108679193868664E-4</v>
      </c>
      <c r="C159" s="61">
        <f t="shared" si="5"/>
        <v>2.4013857116765882</v>
      </c>
      <c r="AB159" s="51">
        <v>33</v>
      </c>
      <c r="AC159" s="61">
        <v>9.8991628442504709</v>
      </c>
      <c r="AD159" s="61">
        <v>0.88417048908282858</v>
      </c>
      <c r="AJ159" s="67"/>
    </row>
    <row r="160" spans="1:36" x14ac:dyDescent="0.35">
      <c r="A160" s="61">
        <v>-1.5391007385546303</v>
      </c>
      <c r="B160" s="61">
        <f t="shared" si="4"/>
        <v>2.3688310834194084</v>
      </c>
      <c r="C160" s="61">
        <f t="shared" si="5"/>
        <v>1.3922297417470633</v>
      </c>
      <c r="AB160" s="51">
        <v>34</v>
      </c>
      <c r="AC160" s="61">
        <v>3.8008215558185059</v>
      </c>
      <c r="AD160" s="61">
        <v>0.49917844418149393</v>
      </c>
      <c r="AJ160" s="67"/>
    </row>
    <row r="161" spans="1:36" x14ac:dyDescent="0.35">
      <c r="A161" s="61">
        <v>-0.35917288408764492</v>
      </c>
      <c r="B161" s="61">
        <f t="shared" si="4"/>
        <v>0.1290051606638368</v>
      </c>
      <c r="C161" s="61">
        <f t="shared" si="5"/>
        <v>0.1061006464143804</v>
      </c>
      <c r="AB161" s="51">
        <v>35</v>
      </c>
      <c r="AC161" s="61">
        <v>11.352154381013024</v>
      </c>
      <c r="AD161" s="61">
        <v>1.3395122856535764</v>
      </c>
      <c r="AJ161" s="67"/>
    </row>
    <row r="162" spans="1:36" x14ac:dyDescent="0.35">
      <c r="A162" s="61">
        <v>-3.3441942336050801E-2</v>
      </c>
      <c r="B162" s="61">
        <f t="shared" si="4"/>
        <v>1.118363507207747E-3</v>
      </c>
      <c r="C162" s="61">
        <f t="shared" si="5"/>
        <v>3.2389683208000752</v>
      </c>
      <c r="AB162" s="51">
        <v>36</v>
      </c>
      <c r="AC162" s="61">
        <v>5.3862063466125081</v>
      </c>
      <c r="AD162" s="61">
        <v>1.8137936533874921</v>
      </c>
      <c r="AJ162" s="67"/>
    </row>
    <row r="163" spans="1:36" x14ac:dyDescent="0.35">
      <c r="A163" s="61">
        <v>-1.8331553419639124</v>
      </c>
      <c r="B163" s="61">
        <f t="shared" si="4"/>
        <v>3.3604585077708284</v>
      </c>
      <c r="C163" s="61">
        <f t="shared" si="5"/>
        <v>2.1845978655121123</v>
      </c>
      <c r="AB163" s="51">
        <v>37</v>
      </c>
      <c r="AC163" s="61">
        <v>11.946804618938229</v>
      </c>
      <c r="AD163" s="61">
        <v>-0.48013795227162959</v>
      </c>
      <c r="AJ163" s="67"/>
    </row>
    <row r="164" spans="1:36" x14ac:dyDescent="0.35">
      <c r="A164" s="61">
        <v>-0.35511682233321196</v>
      </c>
      <c r="B164" s="61">
        <f t="shared" si="4"/>
        <v>0.12610795750403803</v>
      </c>
      <c r="C164" s="61">
        <f t="shared" si="5"/>
        <v>0.53342227612208126</v>
      </c>
      <c r="AB164" s="51">
        <v>38</v>
      </c>
      <c r="AC164" s="61">
        <v>7.6393623322283357</v>
      </c>
      <c r="AD164" s="61">
        <v>0.25230433443832467</v>
      </c>
      <c r="AJ164" s="67"/>
    </row>
    <row r="165" spans="1:36" x14ac:dyDescent="0.35">
      <c r="A165" s="61">
        <v>0.37524081343304827</v>
      </c>
      <c r="B165" s="61">
        <f t="shared" si="4"/>
        <v>0.14080566806589573</v>
      </c>
      <c r="C165" s="61">
        <f t="shared" si="5"/>
        <v>0.23176598390972308</v>
      </c>
      <c r="AB165" s="51">
        <v>39</v>
      </c>
      <c r="AC165" s="61">
        <v>11.538006604477415</v>
      </c>
      <c r="AD165" s="61">
        <v>-1.021339937810815</v>
      </c>
      <c r="AJ165" s="67"/>
    </row>
    <row r="166" spans="1:36" x14ac:dyDescent="0.35">
      <c r="A166" s="61">
        <v>-0.10617998369740711</v>
      </c>
      <c r="B166" s="61">
        <f t="shared" si="4"/>
        <v>1.1274188937981639E-2</v>
      </c>
      <c r="C166" s="61">
        <f t="shared" si="5"/>
        <v>1.0613959387349202E-3</v>
      </c>
      <c r="AB166" s="51">
        <v>40</v>
      </c>
      <c r="AC166" s="61">
        <v>8.4262232671423103</v>
      </c>
      <c r="AD166" s="61">
        <v>-2.5428899338089801</v>
      </c>
      <c r="AJ166" s="67"/>
    </row>
    <row r="167" spans="1:36" x14ac:dyDescent="0.35">
      <c r="A167" s="61">
        <v>-0.13875905579491965</v>
      </c>
      <c r="B167" s="61">
        <f t="shared" si="4"/>
        <v>1.9254075565097624E-2</v>
      </c>
      <c r="C167" s="61">
        <f t="shared" si="5"/>
        <v>2.4842876307770108E-2</v>
      </c>
      <c r="AB167" s="51">
        <v>41</v>
      </c>
      <c r="AC167" s="61">
        <v>11.786532303273292</v>
      </c>
      <c r="AD167" s="61">
        <v>-0.88653230327329169</v>
      </c>
      <c r="AJ167" s="67"/>
    </row>
    <row r="168" spans="1:36" x14ac:dyDescent="0.35">
      <c r="A168" s="61">
        <v>-0.29637528690000003</v>
      </c>
      <c r="B168" s="61">
        <f t="shared" si="4"/>
        <v>8.7838310685057333E-2</v>
      </c>
      <c r="C168" s="61">
        <f t="shared" si="5"/>
        <v>0.31520780102792223</v>
      </c>
      <c r="AB168" s="51">
        <v>42</v>
      </c>
      <c r="AC168" s="61">
        <v>6.0819990469721246</v>
      </c>
      <c r="AD168" s="61">
        <v>1.8000953027875077E-2</v>
      </c>
      <c r="AJ168" s="67"/>
    </row>
    <row r="169" spans="1:36" x14ac:dyDescent="0.35">
      <c r="A169" s="61">
        <v>-0.85780898826457097</v>
      </c>
      <c r="B169" s="61">
        <f t="shared" si="4"/>
        <v>0.73583626034748684</v>
      </c>
      <c r="C169" s="61">
        <f t="shared" si="5"/>
        <v>1.9358546415362285</v>
      </c>
      <c r="AB169" s="51">
        <v>43</v>
      </c>
      <c r="AC169" s="61">
        <v>10.866266894254126</v>
      </c>
      <c r="AD169" s="61">
        <v>0.24206643907917424</v>
      </c>
      <c r="AJ169" s="67"/>
    </row>
    <row r="170" spans="1:36" x14ac:dyDescent="0.35">
      <c r="A170" s="61">
        <v>0.533540946703706</v>
      </c>
      <c r="B170" s="61">
        <f t="shared" si="4"/>
        <v>0.28466594180948684</v>
      </c>
      <c r="C170" s="61">
        <f t="shared" si="5"/>
        <v>9.5954883775700717E-2</v>
      </c>
      <c r="AB170" s="51">
        <v>44</v>
      </c>
      <c r="AC170" s="61">
        <v>6.0263490873727577</v>
      </c>
      <c r="AD170" s="61">
        <v>-5.1349087372758007E-2</v>
      </c>
      <c r="AJ170" s="67"/>
    </row>
    <row r="171" spans="1:36" x14ac:dyDescent="0.35">
      <c r="A171" s="61">
        <v>0.84330679985040247</v>
      </c>
      <c r="B171" s="61">
        <f t="shared" si="4"/>
        <v>0.71116635867392675</v>
      </c>
      <c r="C171" s="61">
        <f t="shared" si="5"/>
        <v>0.62183500376403433</v>
      </c>
      <c r="AB171" s="51">
        <v>45</v>
      </c>
      <c r="AC171" s="61">
        <v>11.424424770497316</v>
      </c>
      <c r="AD171" s="61">
        <v>3.3908562835984313E-2</v>
      </c>
      <c r="AJ171" s="67"/>
    </row>
    <row r="172" spans="1:36" x14ac:dyDescent="0.35">
      <c r="A172" s="61">
        <v>1.6318719549035752</v>
      </c>
      <c r="B172" s="61">
        <f t="shared" si="4"/>
        <v>2.6630060772008162</v>
      </c>
      <c r="C172" s="61">
        <f t="shared" si="5"/>
        <v>0.32345977187073199</v>
      </c>
      <c r="AB172" s="51">
        <v>46</v>
      </c>
      <c r="AC172" s="61">
        <v>6.3046629133202901</v>
      </c>
      <c r="AD172" s="61">
        <v>1.1036704200130396</v>
      </c>
      <c r="AJ172" s="67"/>
    </row>
    <row r="173" spans="1:36" x14ac:dyDescent="0.35">
      <c r="A173" s="61">
        <v>2.2006071937192582</v>
      </c>
      <c r="B173" s="61">
        <f t="shared" si="4"/>
        <v>4.8426720210489487</v>
      </c>
      <c r="C173" s="61">
        <f t="shared" si="5"/>
        <v>6.4277176918916679</v>
      </c>
      <c r="AB173" s="51">
        <v>47</v>
      </c>
      <c r="AC173" s="61">
        <v>11.182668375619455</v>
      </c>
      <c r="AD173" s="61">
        <v>-0.48266837561945586</v>
      </c>
      <c r="AJ173" s="67"/>
    </row>
    <row r="174" spans="1:36" x14ac:dyDescent="0.35">
      <c r="A174" s="61">
        <v>-0.33468720573254274</v>
      </c>
      <c r="B174" s="61">
        <f t="shared" si="4"/>
        <v>0.11201552568105738</v>
      </c>
      <c r="C174" s="61">
        <f t="shared" si="5"/>
        <v>3.4122028819533384E-2</v>
      </c>
      <c r="AB174" s="51">
        <v>48</v>
      </c>
      <c r="AC174" s="61">
        <v>6.8136672107663534</v>
      </c>
      <c r="AD174" s="61">
        <v>0.26133278923364678</v>
      </c>
      <c r="AJ174" s="67"/>
    </row>
    <row r="175" spans="1:36" x14ac:dyDescent="0.35">
      <c r="A175" s="61">
        <v>-0.14996571586324414</v>
      </c>
      <c r="B175" s="61">
        <f t="shared" si="4"/>
        <v>2.2489715934375275E-2</v>
      </c>
      <c r="C175" s="61">
        <f t="shared" si="5"/>
        <v>1.2162402027720249</v>
      </c>
      <c r="AB175" s="51">
        <v>49</v>
      </c>
      <c r="AC175" s="61">
        <v>10.671505195236087</v>
      </c>
      <c r="AD175" s="61">
        <v>1.0451614714305126</v>
      </c>
      <c r="AJ175" s="67"/>
    </row>
    <row r="176" spans="1:36" x14ac:dyDescent="0.35">
      <c r="A176" s="61">
        <v>-1.2527985240313839</v>
      </c>
      <c r="B176" s="61">
        <f t="shared" si="4"/>
        <v>1.569504141815214</v>
      </c>
      <c r="C176" s="61">
        <f t="shared" si="5"/>
        <v>2.0488567833497142</v>
      </c>
      <c r="AB176" s="51">
        <v>50</v>
      </c>
      <c r="AC176" s="61">
        <v>6.2708714448205596</v>
      </c>
      <c r="AD176" s="61">
        <v>-0.98753811148722992</v>
      </c>
      <c r="AJ176" s="67"/>
    </row>
    <row r="177" spans="1:36" x14ac:dyDescent="0.35">
      <c r="A177" s="61">
        <v>-2.6841813461127844</v>
      </c>
      <c r="B177" s="61">
        <f t="shared" si="4"/>
        <v>7.2048294988198389</v>
      </c>
      <c r="C177" s="61">
        <f t="shared" si="5"/>
        <v>3.7529953840957959</v>
      </c>
      <c r="AB177" s="51">
        <v>51</v>
      </c>
      <c r="AC177" s="61">
        <v>12.269420512511196</v>
      </c>
      <c r="AD177" s="61">
        <v>0.69724615415540292</v>
      </c>
      <c r="AJ177" s="67"/>
    </row>
    <row r="178" spans="1:36" x14ac:dyDescent="0.35">
      <c r="A178" s="61">
        <v>-0.74691642254249579</v>
      </c>
      <c r="B178" s="61">
        <f t="shared" si="4"/>
        <v>0.55788414226368011</v>
      </c>
      <c r="C178" s="61">
        <f t="shared" si="5"/>
        <v>1.60495808523086</v>
      </c>
      <c r="AB178" s="51">
        <v>52</v>
      </c>
      <c r="AC178" s="61">
        <v>5.4121296465307021</v>
      </c>
      <c r="AD178" s="61">
        <v>0.56287035346929759</v>
      </c>
      <c r="AJ178" s="67"/>
    </row>
    <row r="179" spans="1:36" x14ac:dyDescent="0.35">
      <c r="A179" s="61">
        <v>0.51995298084163366</v>
      </c>
      <c r="B179" s="61">
        <f t="shared" si="4"/>
        <v>0.27035110228610026</v>
      </c>
      <c r="C179" s="61">
        <f t="shared" si="5"/>
        <v>0.81828512076558513</v>
      </c>
      <c r="AB179" s="51">
        <v>53</v>
      </c>
      <c r="AC179" s="61">
        <v>12.743033418695134</v>
      </c>
      <c r="AD179" s="61">
        <v>0.56529991463816565</v>
      </c>
      <c r="AJ179" s="67"/>
    </row>
    <row r="180" spans="1:36" x14ac:dyDescent="0.35">
      <c r="A180" s="61">
        <v>-0.38463815374104904</v>
      </c>
      <c r="B180" s="61">
        <f t="shared" si="4"/>
        <v>0.14794650931332287</v>
      </c>
      <c r="C180" s="61">
        <f t="shared" si="5"/>
        <v>0.12432950965561365</v>
      </c>
      <c r="AB180" s="51">
        <v>54</v>
      </c>
      <c r="AC180" s="61">
        <v>6.2170308380578359</v>
      </c>
      <c r="AD180" s="61">
        <v>1.199635828608824</v>
      </c>
      <c r="AJ180" s="67"/>
    </row>
    <row r="181" spans="1:36" x14ac:dyDescent="0.35">
      <c r="A181" s="61">
        <v>-3.2034254648010574E-2</v>
      </c>
      <c r="B181" s="61">
        <f t="shared" si="4"/>
        <v>1.0261934708535871E-3</v>
      </c>
      <c r="C181" s="61">
        <f t="shared" si="5"/>
        <v>5.1174784266727065E-2</v>
      </c>
      <c r="AB181" s="51">
        <v>55</v>
      </c>
      <c r="AC181" s="61">
        <v>12.414522451803437</v>
      </c>
      <c r="AD181" s="61">
        <v>1.0521442148631621</v>
      </c>
      <c r="AJ181" s="67"/>
    </row>
    <row r="182" spans="1:36" x14ac:dyDescent="0.35">
      <c r="A182" s="61">
        <v>-0.25825269834066589</v>
      </c>
      <c r="B182" s="61">
        <f t="shared" si="4"/>
        <v>6.6694456200234967E-2</v>
      </c>
      <c r="C182" s="61">
        <f t="shared" si="5"/>
        <v>2.776353355485035</v>
      </c>
      <c r="AB182" s="51">
        <v>56</v>
      </c>
      <c r="AC182" s="61">
        <v>7.2420330176828349</v>
      </c>
      <c r="AD182" s="61">
        <v>1.6329669823171651</v>
      </c>
      <c r="AJ182" s="67"/>
    </row>
    <row r="183" spans="1:36" x14ac:dyDescent="0.35">
      <c r="A183" s="61">
        <v>1.4079865868416981</v>
      </c>
      <c r="B183" s="61">
        <f t="shared" si="4"/>
        <v>1.9824262287261347</v>
      </c>
      <c r="C183" s="61">
        <f t="shared" si="5"/>
        <v>3.7033736876712684</v>
      </c>
      <c r="AB183" s="51">
        <v>57</v>
      </c>
      <c r="AC183" s="61">
        <v>12.525956131925255</v>
      </c>
      <c r="AD183" s="61">
        <v>-1.8842894652586555</v>
      </c>
      <c r="AJ183" s="67"/>
    </row>
    <row r="184" spans="1:36" x14ac:dyDescent="0.35">
      <c r="A184" s="61">
        <v>-0.51642856786667934</v>
      </c>
      <c r="B184" s="61">
        <f t="shared" si="4"/>
        <v>0.26669846570882944</v>
      </c>
      <c r="C184" s="61">
        <f t="shared" si="5"/>
        <v>0.81204548042389657</v>
      </c>
      <c r="AB184" s="51">
        <v>58</v>
      </c>
      <c r="AC184" s="61">
        <v>8.0688408269309146</v>
      </c>
      <c r="AD184" s="61">
        <v>1.0644925064024147</v>
      </c>
      <c r="AJ184" s="67"/>
    </row>
    <row r="185" spans="1:36" x14ac:dyDescent="0.35">
      <c r="A185" s="61">
        <v>0.38470709363157507</v>
      </c>
      <c r="B185" s="61">
        <f t="shared" si="4"/>
        <v>0.14799954789045347</v>
      </c>
      <c r="C185" s="61">
        <f t="shared" si="5"/>
        <v>6.677524800126118E-5</v>
      </c>
      <c r="AB185" s="51">
        <v>59</v>
      </c>
      <c r="AC185" s="61">
        <v>11.482393024815947</v>
      </c>
      <c r="AD185" s="61">
        <v>1.6842736418506536</v>
      </c>
      <c r="AJ185" s="67"/>
    </row>
    <row r="186" spans="1:36" ht="14.5" thickBot="1" x14ac:dyDescent="0.4">
      <c r="A186" s="61">
        <v>0.37653548130589165</v>
      </c>
      <c r="B186" s="61">
        <f t="shared" si="4"/>
        <v>0.14177896868225948</v>
      </c>
      <c r="C186" s="61">
        <f t="shared" si="5"/>
        <v>1.0614746059224254</v>
      </c>
      <c r="AB186" s="53">
        <v>60</v>
      </c>
      <c r="AC186" s="70">
        <v>9.2061870936737051</v>
      </c>
      <c r="AD186" s="70">
        <v>-1.256187093673705</v>
      </c>
      <c r="AE186" s="70"/>
      <c r="AF186" s="70"/>
      <c r="AG186" s="70"/>
      <c r="AH186" s="70"/>
      <c r="AI186" s="70"/>
      <c r="AJ186" s="73"/>
    </row>
    <row r="187" spans="1:36" x14ac:dyDescent="0.35">
      <c r="A187" s="61">
        <v>-0.65374341584886686</v>
      </c>
      <c r="B187" s="61">
        <f t="shared" si="4"/>
        <v>0.42738045376574446</v>
      </c>
      <c r="C187" s="61">
        <f t="shared" si="5"/>
        <v>1.802856843251968</v>
      </c>
    </row>
    <row r="188" spans="1:36" x14ac:dyDescent="0.35">
      <c r="A188" s="61">
        <v>0.68896163115586084</v>
      </c>
      <c r="B188" s="61">
        <f t="shared" si="4"/>
        <v>0.47466812920494444</v>
      </c>
      <c r="C188" s="61">
        <f t="shared" si="5"/>
        <v>1.1956570752263292E-3</v>
      </c>
    </row>
    <row r="189" spans="1:36" ht="14.5" thickBot="1" x14ac:dyDescent="0.4">
      <c r="A189" s="61">
        <v>0.72353990576906746</v>
      </c>
      <c r="B189" s="61">
        <f t="shared" si="4"/>
        <v>0.52350999524031105</v>
      </c>
      <c r="C189" s="61">
        <f t="shared" si="5"/>
        <v>1.4673959307297112E-2</v>
      </c>
    </row>
    <row r="190" spans="1:36" ht="71" x14ac:dyDescent="0.35">
      <c r="A190" s="61">
        <v>0.84467602469029224</v>
      </c>
      <c r="B190" s="61">
        <f t="shared" si="4"/>
        <v>0.71347758668659522</v>
      </c>
      <c r="C190" s="61">
        <f t="shared" si="5"/>
        <v>0.13238004326802183</v>
      </c>
      <c r="AB190" s="50" t="s">
        <v>146</v>
      </c>
      <c r="AC190" s="74"/>
      <c r="AD190" s="74"/>
      <c r="AE190" s="74"/>
      <c r="AF190" s="74"/>
      <c r="AG190" s="74"/>
      <c r="AH190" s="74"/>
      <c r="AI190" s="74"/>
      <c r="AJ190" s="75"/>
    </row>
    <row r="191" spans="1:36" x14ac:dyDescent="0.35">
      <c r="A191" s="61">
        <v>1.2085167086001896</v>
      </c>
      <c r="B191" s="61">
        <f t="shared" si="4"/>
        <v>1.4605126349658355</v>
      </c>
      <c r="C191" s="61">
        <f t="shared" si="5"/>
        <v>0.26112582994110722</v>
      </c>
      <c r="AB191" s="51" t="s">
        <v>72</v>
      </c>
      <c r="AJ191" s="67"/>
    </row>
    <row r="192" spans="1:36" ht="14.5" thickBot="1" x14ac:dyDescent="0.4">
      <c r="A192" s="61">
        <v>1.719521434548108</v>
      </c>
      <c r="B192" s="61">
        <f t="shared" si="4"/>
        <v>2.9567539638703835</v>
      </c>
      <c r="C192" s="61">
        <f t="shared" si="5"/>
        <v>0.1806777109468781</v>
      </c>
      <c r="AB192" s="51"/>
      <c r="AJ192" s="67"/>
    </row>
    <row r="193" spans="1:36" x14ac:dyDescent="0.35">
      <c r="A193" s="61">
        <v>1.2944594261929998</v>
      </c>
      <c r="B193" s="61">
        <f t="shared" si="4"/>
        <v>1.6756252060599104</v>
      </c>
      <c r="C193" s="61">
        <f t="shared" si="5"/>
        <v>5.1767317954818814</v>
      </c>
      <c r="AB193" s="52" t="s">
        <v>73</v>
      </c>
      <c r="AC193" s="58"/>
      <c r="AJ193" s="67"/>
    </row>
    <row r="194" spans="1:36" x14ac:dyDescent="0.35">
      <c r="A194" s="61">
        <v>-0.98078381255794334</v>
      </c>
      <c r="B194" s="61">
        <f t="shared" si="4"/>
        <v>0.9619368869756949</v>
      </c>
      <c r="C194" s="61">
        <f t="shared" si="5"/>
        <v>3.5576456220798889</v>
      </c>
      <c r="AB194" s="51" t="s">
        <v>74</v>
      </c>
      <c r="AC194" s="61">
        <v>0.9384310642858027</v>
      </c>
      <c r="AJ194" s="67"/>
    </row>
    <row r="195" spans="1:36" x14ac:dyDescent="0.35">
      <c r="A195" s="61">
        <v>0.90538840176393265</v>
      </c>
      <c r="B195" s="61">
        <f t="shared" si="4"/>
        <v>0.81972815804864829</v>
      </c>
      <c r="C195" s="61">
        <f t="shared" si="5"/>
        <v>0.82138101576665057</v>
      </c>
      <c r="AB195" s="51" t="s">
        <v>75</v>
      </c>
      <c r="AC195" s="61">
        <v>0.88065286241658436</v>
      </c>
      <c r="AJ195" s="67"/>
    </row>
    <row r="196" spans="1:36" x14ac:dyDescent="0.35">
      <c r="A196" s="61">
        <v>1.8116891331807459</v>
      </c>
      <c r="B196" s="61">
        <f t="shared" si="4"/>
        <v>3.2822175152852022</v>
      </c>
      <c r="C196" s="61">
        <f t="shared" si="5"/>
        <v>4.7038136136555186</v>
      </c>
      <c r="AB196" s="51" t="s">
        <v>76</v>
      </c>
      <c r="AC196" s="61">
        <v>0.86960220152923096</v>
      </c>
      <c r="AJ196" s="67"/>
    </row>
    <row r="197" spans="1:36" ht="14.5" thickBot="1" x14ac:dyDescent="0.4">
      <c r="A197" s="70">
        <v>-0.35713857174547048</v>
      </c>
      <c r="B197" s="61">
        <f t="shared" si="4"/>
        <v>0.12754795942839456</v>
      </c>
      <c r="AB197" s="51" t="s">
        <v>77</v>
      </c>
      <c r="AC197" s="61">
        <v>1.1256824411322603</v>
      </c>
      <c r="AJ197" s="67"/>
    </row>
    <row r="198" spans="1:36" ht="14.5" thickBot="1" x14ac:dyDescent="0.4">
      <c r="A198" s="61">
        <f>SUM(A138:A197)</f>
        <v>-4.8050452505776775E-13</v>
      </c>
      <c r="B198" s="88">
        <f>SUM(B138:B197)</f>
        <v>63.996673557799738</v>
      </c>
      <c r="C198" s="88">
        <f>SUM(C138:C197)</f>
        <v>104.36716784524431</v>
      </c>
      <c r="AB198" s="53" t="s">
        <v>78</v>
      </c>
      <c r="AC198" s="70">
        <v>60</v>
      </c>
      <c r="AJ198" s="67"/>
    </row>
    <row r="199" spans="1:36" x14ac:dyDescent="0.35">
      <c r="AB199" s="51"/>
      <c r="AJ199" s="67"/>
    </row>
    <row r="200" spans="1:36" ht="14.5" thickBot="1" x14ac:dyDescent="0.35">
      <c r="B200" s="83" t="s">
        <v>152</v>
      </c>
      <c r="C200" s="72">
        <f>C198/B198</f>
        <v>1.6308217606182802</v>
      </c>
      <c r="AB200" s="54" t="s">
        <v>79</v>
      </c>
      <c r="AJ200" s="67"/>
    </row>
    <row r="201" spans="1:36" ht="28" x14ac:dyDescent="0.35">
      <c r="A201" s="61" t="s">
        <v>197</v>
      </c>
      <c r="AB201" s="52"/>
      <c r="AC201" s="57" t="s">
        <v>84</v>
      </c>
      <c r="AD201" s="57" t="s">
        <v>85</v>
      </c>
      <c r="AE201" s="58" t="s">
        <v>86</v>
      </c>
      <c r="AF201" s="58" t="s">
        <v>87</v>
      </c>
      <c r="AG201" s="47" t="s">
        <v>88</v>
      </c>
      <c r="AJ201" s="67"/>
    </row>
    <row r="202" spans="1:36" x14ac:dyDescent="0.3">
      <c r="A202" s="156"/>
      <c r="AB202" s="54" t="s">
        <v>80</v>
      </c>
      <c r="AC202" s="91">
        <v>5</v>
      </c>
      <c r="AD202" s="91">
        <v>504.91501658655898</v>
      </c>
      <c r="AE202" s="61">
        <v>100.9830033173118</v>
      </c>
      <c r="AF202" s="61">
        <v>79.692325318246716</v>
      </c>
      <c r="AG202" s="61">
        <v>1.1146260865242248E-23</v>
      </c>
      <c r="AJ202" s="67"/>
    </row>
    <row r="203" spans="1:36" x14ac:dyDescent="0.35">
      <c r="AB203" s="54" t="s">
        <v>81</v>
      </c>
      <c r="AC203" s="61">
        <v>54</v>
      </c>
      <c r="AD203" s="61">
        <v>68.426691746768171</v>
      </c>
      <c r="AE203" s="61">
        <v>1.2671609582734846</v>
      </c>
      <c r="AJ203" s="67"/>
    </row>
    <row r="204" spans="1:36" ht="14.5" thickBot="1" x14ac:dyDescent="0.4">
      <c r="AB204" s="55" t="s">
        <v>82</v>
      </c>
      <c r="AC204" s="70">
        <v>59</v>
      </c>
      <c r="AD204" s="92">
        <v>573.34170833332712</v>
      </c>
      <c r="AE204" s="70"/>
      <c r="AF204" s="70"/>
      <c r="AG204" s="70"/>
      <c r="AJ204" s="67"/>
    </row>
    <row r="205" spans="1:36" ht="14.5" thickBot="1" x14ac:dyDescent="0.4">
      <c r="AB205" s="51"/>
      <c r="AJ205" s="67"/>
    </row>
    <row r="206" spans="1:36" ht="28" x14ac:dyDescent="0.35">
      <c r="AB206" s="52"/>
      <c r="AC206" s="49" t="s">
        <v>89</v>
      </c>
      <c r="AD206" s="49" t="s">
        <v>77</v>
      </c>
      <c r="AE206" s="49" t="s">
        <v>90</v>
      </c>
      <c r="AF206" s="49" t="s">
        <v>91</v>
      </c>
      <c r="AG206" s="49" t="s">
        <v>92</v>
      </c>
      <c r="AH206" s="49" t="s">
        <v>93</v>
      </c>
      <c r="AI206" s="49" t="s">
        <v>94</v>
      </c>
      <c r="AJ206" s="56" t="s">
        <v>95</v>
      </c>
    </row>
    <row r="207" spans="1:36" x14ac:dyDescent="0.35">
      <c r="AB207" s="54" t="s">
        <v>83</v>
      </c>
      <c r="AC207" s="61">
        <v>-179.1511388865481</v>
      </c>
      <c r="AD207" s="61">
        <v>60.853916443096153</v>
      </c>
      <c r="AE207" s="61">
        <v>-2.9439541340625204</v>
      </c>
      <c r="AF207" s="61">
        <v>4.7698880454101027E-3</v>
      </c>
      <c r="AG207" s="61">
        <v>-301.15589556843827</v>
      </c>
      <c r="AH207" s="61">
        <v>-57.146382204657939</v>
      </c>
      <c r="AI207" s="61">
        <v>-301.15589556843827</v>
      </c>
      <c r="AJ207" s="67">
        <v>-57.146382204657939</v>
      </c>
    </row>
    <row r="208" spans="1:36" ht="28" x14ac:dyDescent="0.35">
      <c r="AB208" s="54" t="s">
        <v>144</v>
      </c>
      <c r="AC208" s="61">
        <v>-1.4016399623709048</v>
      </c>
      <c r="AD208" s="61">
        <v>0.55894351264809938</v>
      </c>
      <c r="AE208" s="61">
        <v>-2.5076594157616636</v>
      </c>
      <c r="AF208" s="79">
        <v>1.519210812868989E-2</v>
      </c>
      <c r="AG208" s="61">
        <v>-2.5222542341461587</v>
      </c>
      <c r="AH208" s="61">
        <v>-0.28102569059565075</v>
      </c>
      <c r="AI208" s="61">
        <v>-2.5222542341461587</v>
      </c>
      <c r="AJ208" s="67">
        <v>-0.28102569059565075</v>
      </c>
    </row>
    <row r="209" spans="28:36" ht="28" x14ac:dyDescent="0.35">
      <c r="AB209" s="54" t="s">
        <v>41</v>
      </c>
      <c r="AC209" s="61">
        <v>0.19489451936756363</v>
      </c>
      <c r="AD209" s="61">
        <v>5.9481381067422567E-2</v>
      </c>
      <c r="AE209" s="61">
        <v>3.2765634534720927</v>
      </c>
      <c r="AF209" s="79">
        <v>1.8396528949111346E-3</v>
      </c>
      <c r="AG209" s="61">
        <v>7.5641530432666859E-2</v>
      </c>
      <c r="AH209" s="61">
        <v>0.31414750830246041</v>
      </c>
      <c r="AI209" s="61">
        <v>7.5641530432666859E-2</v>
      </c>
      <c r="AJ209" s="67">
        <v>0.31414750830246041</v>
      </c>
    </row>
    <row r="210" spans="28:36" ht="28" x14ac:dyDescent="0.35">
      <c r="AB210" s="54" t="s">
        <v>26</v>
      </c>
      <c r="AC210" s="61">
        <v>-0.17609577012186794</v>
      </c>
      <c r="AD210" s="61">
        <v>2.383041214240059E-2</v>
      </c>
      <c r="AE210" s="61">
        <v>-7.3895394284241993</v>
      </c>
      <c r="AF210" s="79">
        <v>9.6012380505155556E-10</v>
      </c>
      <c r="AG210" s="61">
        <v>-0.22387286985515209</v>
      </c>
      <c r="AH210" s="61">
        <v>-0.1283186703885838</v>
      </c>
      <c r="AI210" s="61">
        <v>-0.22387286985515209</v>
      </c>
      <c r="AJ210" s="67">
        <v>-0.1283186703885838</v>
      </c>
    </row>
    <row r="211" spans="28:36" ht="28" x14ac:dyDescent="0.35">
      <c r="AB211" s="54" t="s">
        <v>27</v>
      </c>
      <c r="AC211" s="61">
        <v>0.71981533189211711</v>
      </c>
      <c r="AD211" s="61">
        <v>0.10622268448214563</v>
      </c>
      <c r="AE211" s="61">
        <v>6.7764746805387581</v>
      </c>
      <c r="AF211" s="79">
        <v>9.5016976521347547E-9</v>
      </c>
      <c r="AG211" s="61">
        <v>0.5068516718381284</v>
      </c>
      <c r="AH211" s="61">
        <v>0.93277899194610581</v>
      </c>
      <c r="AI211" s="61">
        <v>0.5068516718381284</v>
      </c>
      <c r="AJ211" s="67">
        <v>0.93277899194610581</v>
      </c>
    </row>
    <row r="212" spans="28:36" ht="14.5" thickBot="1" x14ac:dyDescent="0.4">
      <c r="AB212" s="55" t="s">
        <v>23</v>
      </c>
      <c r="AC212" s="70">
        <v>8.6446662312767257E-3</v>
      </c>
      <c r="AD212" s="70">
        <v>6.5653818018856199E-3</v>
      </c>
      <c r="AE212" s="70">
        <v>1.316704266733417</v>
      </c>
      <c r="AF212" s="80">
        <v>0.19349875114706222</v>
      </c>
      <c r="AG212" s="70">
        <v>-4.5181317623705433E-3</v>
      </c>
      <c r="AH212" s="70">
        <v>2.1807464224923995E-2</v>
      </c>
      <c r="AI212" s="70">
        <v>-4.5181317623705433E-3</v>
      </c>
      <c r="AJ212" s="73">
        <v>2.1807464224923995E-2</v>
      </c>
    </row>
    <row r="213" spans="28:36" x14ac:dyDescent="0.35">
      <c r="AB213" s="51"/>
      <c r="AJ213" s="67"/>
    </row>
    <row r="214" spans="28:36" x14ac:dyDescent="0.35">
      <c r="AB214" s="51"/>
      <c r="AJ214" s="67"/>
    </row>
    <row r="215" spans="28:36" x14ac:dyDescent="0.35">
      <c r="AB215" s="51"/>
      <c r="AJ215" s="67"/>
    </row>
    <row r="216" spans="28:36" x14ac:dyDescent="0.35">
      <c r="AB216" s="51" t="s">
        <v>96</v>
      </c>
      <c r="AJ216" s="67"/>
    </row>
    <row r="217" spans="28:36" ht="14.5" thickBot="1" x14ac:dyDescent="0.4">
      <c r="AB217" s="51"/>
      <c r="AJ217" s="67"/>
    </row>
    <row r="218" spans="28:36" ht="56" x14ac:dyDescent="0.35">
      <c r="AB218" s="52" t="s">
        <v>97</v>
      </c>
      <c r="AC218" s="47" t="s">
        <v>98</v>
      </c>
      <c r="AD218" s="58" t="s">
        <v>99</v>
      </c>
      <c r="AJ218" s="67"/>
    </row>
    <row r="219" spans="28:36" x14ac:dyDescent="0.35">
      <c r="AB219" s="51">
        <v>1</v>
      </c>
      <c r="AC219" s="61">
        <v>11.678473130619317</v>
      </c>
      <c r="AD219" s="61">
        <v>0.17986020271398395</v>
      </c>
      <c r="AJ219" s="67"/>
    </row>
    <row r="220" spans="28:36" x14ac:dyDescent="0.35">
      <c r="AB220" s="51">
        <v>2</v>
      </c>
      <c r="AC220" s="61">
        <v>5.719025199244367</v>
      </c>
      <c r="AD220" s="61">
        <v>-1.1690251992443672</v>
      </c>
      <c r="AJ220" s="67"/>
    </row>
    <row r="221" spans="28:36" x14ac:dyDescent="0.35">
      <c r="AB221" s="51">
        <v>3</v>
      </c>
      <c r="AC221" s="61">
        <v>11.852891544970381</v>
      </c>
      <c r="AD221" s="61">
        <v>-0.34455821163708045</v>
      </c>
      <c r="AJ221" s="67"/>
    </row>
    <row r="222" spans="28:36" x14ac:dyDescent="0.35">
      <c r="AB222" s="51">
        <v>4</v>
      </c>
      <c r="AC222" s="61">
        <v>5.2936510405727075</v>
      </c>
      <c r="AD222" s="61">
        <v>-0.89365104057271783</v>
      </c>
      <c r="AJ222" s="67"/>
    </row>
    <row r="223" spans="28:36" x14ac:dyDescent="0.35">
      <c r="AB223" s="51">
        <v>5</v>
      </c>
      <c r="AC223" s="61">
        <v>11.952011996109302</v>
      </c>
      <c r="AD223" s="61">
        <v>-0.22701199610930267</v>
      </c>
      <c r="AJ223" s="67"/>
    </row>
    <row r="224" spans="28:36" x14ac:dyDescent="0.35">
      <c r="AB224" s="51">
        <v>6</v>
      </c>
      <c r="AC224" s="61">
        <v>5.4883219639765093</v>
      </c>
      <c r="AD224" s="61">
        <v>-1.5549886306431793</v>
      </c>
      <c r="AJ224" s="67"/>
    </row>
    <row r="225" spans="28:36" x14ac:dyDescent="0.35">
      <c r="AB225" s="51">
        <v>7</v>
      </c>
      <c r="AC225" s="61">
        <v>11.603208618270845</v>
      </c>
      <c r="AD225" s="61">
        <v>0.48012471506245546</v>
      </c>
      <c r="AJ225" s="67"/>
    </row>
    <row r="226" spans="28:36" x14ac:dyDescent="0.35">
      <c r="AB226" s="51">
        <v>8</v>
      </c>
      <c r="AC226" s="61">
        <v>5.3452426666277928</v>
      </c>
      <c r="AD226" s="61">
        <v>-1.6952426666277929</v>
      </c>
      <c r="AJ226" s="67"/>
    </row>
    <row r="227" spans="28:36" x14ac:dyDescent="0.35">
      <c r="AB227" s="51">
        <v>9</v>
      </c>
      <c r="AC227" s="61">
        <v>12.215780953161614</v>
      </c>
      <c r="AD227" s="61">
        <v>-0.62411428649501488</v>
      </c>
      <c r="AJ227" s="67"/>
    </row>
    <row r="228" spans="28:36" x14ac:dyDescent="0.35">
      <c r="AB228" s="51">
        <v>10</v>
      </c>
      <c r="AC228" s="61">
        <v>5.4050135479967683</v>
      </c>
      <c r="AD228" s="61">
        <v>0.72831978533656194</v>
      </c>
      <c r="AJ228" s="67"/>
    </row>
    <row r="229" spans="28:36" x14ac:dyDescent="0.35">
      <c r="AB229" s="51">
        <v>11</v>
      </c>
      <c r="AC229" s="61">
        <v>12.942460738694233</v>
      </c>
      <c r="AD229" s="61">
        <v>-0.42579407202763342</v>
      </c>
      <c r="AJ229" s="67"/>
    </row>
    <row r="230" spans="28:36" x14ac:dyDescent="0.35">
      <c r="AB230" s="51">
        <v>12</v>
      </c>
      <c r="AC230" s="61">
        <v>7.8610170417824188</v>
      </c>
      <c r="AD230" s="61">
        <v>-0.11935037511575874</v>
      </c>
      <c r="AJ230" s="67"/>
    </row>
    <row r="231" spans="28:36" x14ac:dyDescent="0.35">
      <c r="AB231" s="51">
        <v>13</v>
      </c>
      <c r="AC231" s="61">
        <v>13.379766428132523</v>
      </c>
      <c r="AD231" s="61">
        <v>-0.99643309479922237</v>
      </c>
      <c r="AJ231" s="67"/>
    </row>
    <row r="232" spans="28:36" x14ac:dyDescent="0.35">
      <c r="AB232" s="51">
        <v>14</v>
      </c>
      <c r="AC232" s="61">
        <v>8.5115626921341967</v>
      </c>
      <c r="AD232" s="61">
        <v>1.343730786580366E-2</v>
      </c>
      <c r="AJ232" s="67"/>
    </row>
    <row r="233" spans="28:36" x14ac:dyDescent="0.35">
      <c r="AB233" s="51">
        <v>15</v>
      </c>
      <c r="AC233" s="61">
        <v>12.939280348367557</v>
      </c>
      <c r="AD233" s="61">
        <v>1.8107196516324429</v>
      </c>
      <c r="AJ233" s="67"/>
    </row>
    <row r="234" spans="28:36" x14ac:dyDescent="0.35">
      <c r="AB234" s="51">
        <v>16</v>
      </c>
      <c r="AC234" s="61">
        <v>8.5204461937570208</v>
      </c>
      <c r="AD234" s="61">
        <v>0.77122047290963991</v>
      </c>
      <c r="AJ234" s="67"/>
    </row>
    <row r="235" spans="28:36" x14ac:dyDescent="0.35">
      <c r="AB235" s="51">
        <v>17</v>
      </c>
      <c r="AC235" s="61">
        <v>14.287250591182369</v>
      </c>
      <c r="AD235" s="61">
        <v>0.57108274215093147</v>
      </c>
      <c r="AJ235" s="67"/>
    </row>
    <row r="236" spans="28:36" x14ac:dyDescent="0.35">
      <c r="AB236" s="51">
        <v>18</v>
      </c>
      <c r="AC236" s="61">
        <v>8.8040172575514077</v>
      </c>
      <c r="AD236" s="61">
        <v>0.10431607578192192</v>
      </c>
      <c r="AJ236" s="67"/>
    </row>
    <row r="237" spans="28:36" x14ac:dyDescent="0.35">
      <c r="AB237" s="51">
        <v>19</v>
      </c>
      <c r="AC237" s="61">
        <v>13.944703862278278</v>
      </c>
      <c r="AD237" s="61">
        <v>-2.4863705289449776</v>
      </c>
      <c r="AJ237" s="67"/>
    </row>
    <row r="238" spans="28:36" x14ac:dyDescent="0.35">
      <c r="AB238" s="51">
        <v>20</v>
      </c>
      <c r="AC238" s="61">
        <v>8.3031394920244175</v>
      </c>
      <c r="AD238" s="61">
        <v>2.1718605079755822</v>
      </c>
      <c r="AJ238" s="67"/>
    </row>
    <row r="239" spans="28:36" x14ac:dyDescent="0.35">
      <c r="AB239" s="51">
        <v>21</v>
      </c>
      <c r="AC239" s="61">
        <v>10.742434437180615</v>
      </c>
      <c r="AD239" s="61">
        <v>-0.53410110384731446</v>
      </c>
      <c r="AJ239" s="67"/>
    </row>
    <row r="240" spans="28:36" x14ac:dyDescent="0.35">
      <c r="AB240" s="51">
        <v>22</v>
      </c>
      <c r="AC240" s="61">
        <v>8.9783490259033112</v>
      </c>
      <c r="AD240" s="61">
        <v>0.13831764076334885</v>
      </c>
      <c r="AJ240" s="67"/>
    </row>
    <row r="241" spans="28:36" x14ac:dyDescent="0.35">
      <c r="AB241" s="51">
        <v>23</v>
      </c>
      <c r="AC241" s="61">
        <v>9.8826506291246865</v>
      </c>
      <c r="AD241" s="61">
        <v>-1.3159839624580272</v>
      </c>
      <c r="AJ241" s="67"/>
    </row>
    <row r="242" spans="28:36" x14ac:dyDescent="0.35">
      <c r="AB242" s="51">
        <v>24</v>
      </c>
      <c r="AC242" s="61">
        <v>7.2513124202149459</v>
      </c>
      <c r="AD242" s="61">
        <v>-0.7596457535482859</v>
      </c>
      <c r="AJ242" s="67"/>
    </row>
    <row r="243" spans="28:36" x14ac:dyDescent="0.35">
      <c r="AB243" s="51">
        <v>25</v>
      </c>
      <c r="AC243" s="61">
        <v>9.2447746146064542</v>
      </c>
      <c r="AD243" s="61">
        <v>0.48855871872687651</v>
      </c>
      <c r="AJ243" s="67"/>
    </row>
    <row r="244" spans="28:36" x14ac:dyDescent="0.35">
      <c r="AB244" s="51">
        <v>26</v>
      </c>
      <c r="AC244" s="61">
        <v>5.9760306002528996</v>
      </c>
      <c r="AD244" s="61">
        <v>-2.0760306002528996</v>
      </c>
      <c r="AJ244" s="67"/>
    </row>
    <row r="245" spans="28:36" x14ac:dyDescent="0.35">
      <c r="AB245" s="51">
        <v>27</v>
      </c>
      <c r="AC245" s="61">
        <v>10.29505396795099</v>
      </c>
      <c r="AD245" s="61">
        <v>0.23827936538230965</v>
      </c>
      <c r="AJ245" s="67"/>
    </row>
    <row r="246" spans="28:36" x14ac:dyDescent="0.35">
      <c r="AB246" s="51">
        <v>28</v>
      </c>
      <c r="AC246" s="61">
        <v>4.2991178644500287</v>
      </c>
      <c r="AD246" s="61">
        <v>3.4215468883301625E-2</v>
      </c>
      <c r="AJ246" s="67"/>
    </row>
    <row r="247" spans="28:36" x14ac:dyDescent="0.35">
      <c r="AB247" s="51">
        <v>29</v>
      </c>
      <c r="AC247" s="61">
        <v>9.8508579695918357</v>
      </c>
      <c r="AD247" s="61">
        <v>0.21580869707476502</v>
      </c>
      <c r="AJ247" s="67"/>
    </row>
    <row r="248" spans="28:36" x14ac:dyDescent="0.35">
      <c r="AB248" s="51">
        <v>30</v>
      </c>
      <c r="AC248" s="61">
        <v>4.2605098941691599</v>
      </c>
      <c r="AD248" s="61">
        <v>-0.36884322750249998</v>
      </c>
      <c r="AJ248" s="67"/>
    </row>
    <row r="249" spans="28:36" x14ac:dyDescent="0.35">
      <c r="AB249" s="51">
        <v>31</v>
      </c>
      <c r="AC249" s="61">
        <v>10.184458781221835</v>
      </c>
      <c r="AD249" s="61">
        <v>0.13220788544476569</v>
      </c>
      <c r="AJ249" s="67"/>
    </row>
    <row r="250" spans="28:36" x14ac:dyDescent="0.35">
      <c r="AB250" s="51">
        <v>32</v>
      </c>
      <c r="AC250" s="61">
        <v>4.3598097935339899</v>
      </c>
      <c r="AD250" s="61">
        <v>-1.06814312686733</v>
      </c>
      <c r="AJ250" s="67"/>
    </row>
    <row r="251" spans="28:36" x14ac:dyDescent="0.35">
      <c r="AB251" s="51">
        <v>33</v>
      </c>
      <c r="AC251" s="61">
        <v>9.8398642256939688</v>
      </c>
      <c r="AD251" s="61">
        <v>0.94346910763933067</v>
      </c>
      <c r="AJ251" s="67"/>
    </row>
    <row r="252" spans="28:36" x14ac:dyDescent="0.35">
      <c r="AB252" s="51">
        <v>34</v>
      </c>
      <c r="AC252" s="61">
        <v>3.8136516925906183</v>
      </c>
      <c r="AD252" s="61">
        <v>0.48634830740938151</v>
      </c>
      <c r="AJ252" s="67"/>
    </row>
    <row r="253" spans="28:36" x14ac:dyDescent="0.35">
      <c r="AB253" s="51">
        <v>35</v>
      </c>
      <c r="AC253" s="61">
        <v>11.266092119669823</v>
      </c>
      <c r="AD253" s="61">
        <v>1.4255745469967778</v>
      </c>
      <c r="AJ253" s="67"/>
    </row>
    <row r="254" spans="28:36" x14ac:dyDescent="0.35">
      <c r="AB254" s="51">
        <v>36</v>
      </c>
      <c r="AC254" s="61">
        <v>5.4404823830615898</v>
      </c>
      <c r="AD254" s="61">
        <v>1.7595176169384104</v>
      </c>
      <c r="AJ254" s="67"/>
    </row>
    <row r="255" spans="28:36" x14ac:dyDescent="0.35">
      <c r="AB255" s="51">
        <v>37</v>
      </c>
      <c r="AC255" s="61">
        <v>12.155421671247939</v>
      </c>
      <c r="AD255" s="61">
        <v>-0.6887550045813402</v>
      </c>
      <c r="AJ255" s="67"/>
    </row>
    <row r="256" spans="28:36" x14ac:dyDescent="0.35">
      <c r="AB256" s="51">
        <v>38</v>
      </c>
      <c r="AC256" s="61">
        <v>7.8173207533893789</v>
      </c>
      <c r="AD256" s="61">
        <v>7.4345913277281461E-2</v>
      </c>
      <c r="AJ256" s="67"/>
    </row>
    <row r="257" spans="28:36" x14ac:dyDescent="0.35">
      <c r="AB257" s="51">
        <v>39</v>
      </c>
      <c r="AC257" s="61">
        <v>11.824929809588696</v>
      </c>
      <c r="AD257" s="61">
        <v>-1.3082631429220957</v>
      </c>
      <c r="AJ257" s="67"/>
    </row>
    <row r="258" spans="28:36" x14ac:dyDescent="0.35">
      <c r="AB258" s="51">
        <v>40</v>
      </c>
      <c r="AC258" s="61">
        <v>7.9839148145267114</v>
      </c>
      <c r="AD258" s="61">
        <v>-2.1005814811933812</v>
      </c>
      <c r="AJ258" s="67"/>
    </row>
    <row r="259" spans="28:36" x14ac:dyDescent="0.35">
      <c r="AB259" s="51">
        <v>41</v>
      </c>
      <c r="AC259" s="61">
        <v>11.577121116963889</v>
      </c>
      <c r="AD259" s="61">
        <v>-0.67712111696388888</v>
      </c>
      <c r="AJ259" s="67"/>
    </row>
    <row r="260" spans="28:36" x14ac:dyDescent="0.35">
      <c r="AB260" s="51">
        <v>42</v>
      </c>
      <c r="AC260" s="61">
        <v>5.8073721930594164</v>
      </c>
      <c r="AD260" s="61">
        <v>0.29262780694058321</v>
      </c>
      <c r="AJ260" s="67"/>
    </row>
    <row r="261" spans="28:36" x14ac:dyDescent="0.35">
      <c r="AB261" s="51">
        <v>43</v>
      </c>
      <c r="AC261" s="61">
        <v>11.146790392347928</v>
      </c>
      <c r="AD261" s="61">
        <v>-3.8457059014627148E-2</v>
      </c>
      <c r="AJ261" s="67"/>
    </row>
    <row r="262" spans="28:36" x14ac:dyDescent="0.35">
      <c r="AB262" s="51">
        <v>44</v>
      </c>
      <c r="AC262" s="61">
        <v>5.9581143861674608</v>
      </c>
      <c r="AD262" s="61">
        <v>1.6885613832538837E-2</v>
      </c>
      <c r="AJ262" s="67"/>
    </row>
    <row r="263" spans="28:36" x14ac:dyDescent="0.35">
      <c r="AB263" s="51">
        <v>45</v>
      </c>
      <c r="AC263" s="61">
        <v>11.520775235084967</v>
      </c>
      <c r="AD263" s="61">
        <v>-6.2441901751666862E-2</v>
      </c>
      <c r="AJ263" s="67"/>
    </row>
    <row r="264" spans="28:36" x14ac:dyDescent="0.35">
      <c r="AB264" s="51">
        <v>46</v>
      </c>
      <c r="AC264" s="61">
        <v>5.9482582553879428</v>
      </c>
      <c r="AD264" s="61">
        <v>1.4600750779453868</v>
      </c>
      <c r="AJ264" s="67"/>
    </row>
    <row r="265" spans="28:36" x14ac:dyDescent="0.35">
      <c r="AB265" s="51">
        <v>47</v>
      </c>
      <c r="AC265" s="61">
        <v>11.119895715332236</v>
      </c>
      <c r="AD265" s="61">
        <v>-0.41989571533223646</v>
      </c>
      <c r="AJ265" s="67"/>
    </row>
    <row r="266" spans="28:36" x14ac:dyDescent="0.35">
      <c r="AB266" s="51">
        <v>48</v>
      </c>
      <c r="AC266" s="61">
        <v>6.5707954361965077</v>
      </c>
      <c r="AD266" s="61">
        <v>0.50420456380349243</v>
      </c>
      <c r="AJ266" s="67"/>
    </row>
    <row r="267" spans="28:36" x14ac:dyDescent="0.35">
      <c r="AB267" s="51">
        <v>49</v>
      </c>
      <c r="AC267" s="61">
        <v>10.956209284024112</v>
      </c>
      <c r="AD267" s="61">
        <v>0.76045738264248719</v>
      </c>
      <c r="AJ267" s="67"/>
    </row>
    <row r="268" spans="28:36" x14ac:dyDescent="0.35">
      <c r="AB268" s="51">
        <v>50</v>
      </c>
      <c r="AC268" s="61">
        <v>6.3324394183665138</v>
      </c>
      <c r="AD268" s="61">
        <v>-1.0491060850331841</v>
      </c>
      <c r="AJ268" s="67"/>
    </row>
    <row r="269" spans="28:36" x14ac:dyDescent="0.35">
      <c r="AB269" s="51">
        <v>51</v>
      </c>
      <c r="AC269" s="61">
        <v>12.045627751218472</v>
      </c>
      <c r="AD269" s="61">
        <v>0.92103891544812733</v>
      </c>
      <c r="AJ269" s="67"/>
    </row>
    <row r="270" spans="28:36" x14ac:dyDescent="0.35">
      <c r="AB270" s="51">
        <v>52</v>
      </c>
      <c r="AC270" s="61">
        <v>5.4350282639444227</v>
      </c>
      <c r="AD270" s="61">
        <v>0.53997173605557691</v>
      </c>
      <c r="AJ270" s="67"/>
    </row>
    <row r="271" spans="28:36" x14ac:dyDescent="0.35">
      <c r="AB271" s="51">
        <v>53</v>
      </c>
      <c r="AC271" s="61">
        <v>12.53699233830659</v>
      </c>
      <c r="AD271" s="61">
        <v>0.77134099502671027</v>
      </c>
      <c r="AJ271" s="67"/>
    </row>
    <row r="272" spans="28:36" x14ac:dyDescent="0.35">
      <c r="AB272" s="51">
        <v>54</v>
      </c>
      <c r="AC272" s="61">
        <v>6.0997572497199535</v>
      </c>
      <c r="AD272" s="61">
        <v>1.3169094169467064</v>
      </c>
      <c r="AJ272" s="67"/>
    </row>
    <row r="273" spans="28:36" x14ac:dyDescent="0.35">
      <c r="AB273" s="51">
        <v>55</v>
      </c>
      <c r="AC273" s="61">
        <v>12.463707594046904</v>
      </c>
      <c r="AD273" s="61">
        <v>1.0029590726196957</v>
      </c>
      <c r="AJ273" s="67"/>
    </row>
    <row r="274" spans="28:36" x14ac:dyDescent="0.35">
      <c r="AB274" s="51">
        <v>56</v>
      </c>
      <c r="AC274" s="61">
        <v>7.1341518177050967</v>
      </c>
      <c r="AD274" s="61">
        <v>1.7408481822949033</v>
      </c>
      <c r="AJ274" s="67"/>
    </row>
    <row r="275" spans="28:36" x14ac:dyDescent="0.35">
      <c r="AB275" s="51">
        <v>57</v>
      </c>
      <c r="AC275" s="61">
        <v>12.494925722132781</v>
      </c>
      <c r="AD275" s="61">
        <v>-1.8532590554661805</v>
      </c>
      <c r="AJ275" s="67"/>
    </row>
    <row r="276" spans="28:36" x14ac:dyDescent="0.35">
      <c r="AB276" s="51">
        <v>58</v>
      </c>
      <c r="AC276" s="61">
        <v>7.8679330987189431</v>
      </c>
      <c r="AD276" s="61">
        <v>1.2654002346143862</v>
      </c>
      <c r="AJ276" s="67"/>
    </row>
    <row r="277" spans="28:36" x14ac:dyDescent="0.35">
      <c r="AB277" s="51">
        <v>59</v>
      </c>
      <c r="AC277" s="61">
        <v>11.10558841287715</v>
      </c>
      <c r="AD277" s="61">
        <v>2.0610782537894501</v>
      </c>
      <c r="AJ277" s="67"/>
    </row>
    <row r="278" spans="28:36" ht="14.5" thickBot="1" x14ac:dyDescent="0.4">
      <c r="AB278" s="53">
        <v>60</v>
      </c>
      <c r="AC278" s="70">
        <v>8.5142135429733301</v>
      </c>
      <c r="AD278" s="70">
        <v>-0.56421354297332993</v>
      </c>
      <c r="AE278" s="70"/>
      <c r="AF278" s="70"/>
      <c r="AG278" s="70"/>
      <c r="AH278" s="70"/>
      <c r="AI278" s="70"/>
      <c r="AJ278" s="73"/>
    </row>
    <row r="280" spans="28:36" ht="14.5" thickBot="1" x14ac:dyDescent="0.4"/>
    <row r="281" spans="28:36" ht="85" x14ac:dyDescent="0.35">
      <c r="AB281" s="50" t="s">
        <v>147</v>
      </c>
      <c r="AC281" s="74"/>
      <c r="AD281" s="74"/>
      <c r="AE281" s="74"/>
      <c r="AF281" s="74"/>
      <c r="AG281" s="74"/>
      <c r="AH281" s="74"/>
      <c r="AI281" s="74"/>
      <c r="AJ281" s="75"/>
    </row>
    <row r="282" spans="28:36" x14ac:dyDescent="0.35">
      <c r="AB282" s="51" t="s">
        <v>72</v>
      </c>
      <c r="AJ282" s="67"/>
    </row>
    <row r="283" spans="28:36" ht="14.5" thickBot="1" x14ac:dyDescent="0.4">
      <c r="AB283" s="51"/>
      <c r="AJ283" s="67"/>
    </row>
    <row r="284" spans="28:36" x14ac:dyDescent="0.35">
      <c r="AB284" s="52" t="s">
        <v>73</v>
      </c>
      <c r="AC284" s="58"/>
      <c r="AJ284" s="67"/>
    </row>
    <row r="285" spans="28:36" x14ac:dyDescent="0.35">
      <c r="AB285" s="51" t="s">
        <v>74</v>
      </c>
      <c r="AC285" s="61">
        <v>0.93638727772254038</v>
      </c>
      <c r="AJ285" s="67"/>
    </row>
    <row r="286" spans="28:36" x14ac:dyDescent="0.35">
      <c r="AB286" s="51" t="s">
        <v>75</v>
      </c>
      <c r="AC286" s="61">
        <v>0.87682113388062999</v>
      </c>
      <c r="AJ286" s="67"/>
    </row>
    <row r="287" spans="28:36" x14ac:dyDescent="0.35">
      <c r="AB287" s="51" t="s">
        <v>76</v>
      </c>
      <c r="AC287" s="61">
        <v>0.86786267089013036</v>
      </c>
      <c r="AJ287" s="67"/>
    </row>
    <row r="288" spans="28:36" x14ac:dyDescent="0.35">
      <c r="AB288" s="51" t="s">
        <v>77</v>
      </c>
      <c r="AC288" s="61">
        <v>1.1331659714064339</v>
      </c>
      <c r="AJ288" s="67"/>
    </row>
    <row r="289" spans="28:36" ht="14.5" thickBot="1" x14ac:dyDescent="0.4">
      <c r="AB289" s="53" t="s">
        <v>78</v>
      </c>
      <c r="AC289" s="70">
        <v>60</v>
      </c>
      <c r="AJ289" s="67"/>
    </row>
    <row r="290" spans="28:36" x14ac:dyDescent="0.35">
      <c r="AB290" s="51"/>
      <c r="AJ290" s="67"/>
    </row>
    <row r="291" spans="28:36" ht="14.5" thickBot="1" x14ac:dyDescent="0.4">
      <c r="AB291" s="54" t="s">
        <v>79</v>
      </c>
      <c r="AJ291" s="67"/>
    </row>
    <row r="292" spans="28:36" ht="28" x14ac:dyDescent="0.35">
      <c r="AB292" s="52"/>
      <c r="AC292" s="57" t="s">
        <v>84</v>
      </c>
      <c r="AD292" s="57" t="s">
        <v>85</v>
      </c>
      <c r="AE292" s="58" t="s">
        <v>86</v>
      </c>
      <c r="AF292" s="58" t="s">
        <v>87</v>
      </c>
      <c r="AG292" s="47" t="s">
        <v>88</v>
      </c>
      <c r="AJ292" s="67"/>
    </row>
    <row r="293" spans="28:36" x14ac:dyDescent="0.35">
      <c r="AB293" s="54" t="s">
        <v>80</v>
      </c>
      <c r="AC293" s="61">
        <v>4</v>
      </c>
      <c r="AD293" s="91">
        <v>502.71812680188532</v>
      </c>
      <c r="AE293" s="61">
        <v>125.67953170047133</v>
      </c>
      <c r="AF293" s="61">
        <v>97.876291369455942</v>
      </c>
      <c r="AG293" s="61">
        <v>2.4526575211722516E-24</v>
      </c>
      <c r="AJ293" s="67"/>
    </row>
    <row r="294" spans="28:36" x14ac:dyDescent="0.35">
      <c r="AB294" s="54" t="s">
        <v>81</v>
      </c>
      <c r="AC294" s="61">
        <v>55</v>
      </c>
      <c r="AD294" s="61">
        <v>70.623581531441772</v>
      </c>
      <c r="AE294" s="61">
        <v>1.2840651187534868</v>
      </c>
      <c r="AJ294" s="67"/>
    </row>
    <row r="295" spans="28:36" ht="14.5" thickBot="1" x14ac:dyDescent="0.4">
      <c r="AB295" s="55" t="s">
        <v>82</v>
      </c>
      <c r="AC295" s="70">
        <v>59</v>
      </c>
      <c r="AD295" s="70">
        <v>573.34170833332712</v>
      </c>
      <c r="AE295" s="70"/>
      <c r="AF295" s="70"/>
      <c r="AG295" s="70"/>
      <c r="AJ295" s="67"/>
    </row>
    <row r="296" spans="28:36" ht="14.5" thickBot="1" x14ac:dyDescent="0.4">
      <c r="AB296" s="51"/>
      <c r="AJ296" s="67"/>
    </row>
    <row r="297" spans="28:36" ht="28" x14ac:dyDescent="0.35">
      <c r="AB297" s="52"/>
      <c r="AC297" s="49" t="s">
        <v>89</v>
      </c>
      <c r="AD297" s="49" t="s">
        <v>77</v>
      </c>
      <c r="AE297" s="49" t="s">
        <v>90</v>
      </c>
      <c r="AF297" s="49" t="s">
        <v>91</v>
      </c>
      <c r="AG297" s="49" t="s">
        <v>92</v>
      </c>
      <c r="AH297" s="49" t="s">
        <v>93</v>
      </c>
      <c r="AI297" s="49" t="s">
        <v>94</v>
      </c>
      <c r="AJ297" s="56" t="s">
        <v>95</v>
      </c>
    </row>
    <row r="298" spans="28:36" x14ac:dyDescent="0.35">
      <c r="AB298" s="54" t="s">
        <v>83</v>
      </c>
      <c r="AC298" s="61">
        <v>-156.82111853141566</v>
      </c>
      <c r="AD298" s="61">
        <v>58.83158361789053</v>
      </c>
      <c r="AE298" s="61">
        <v>-2.6655940378889746</v>
      </c>
      <c r="AF298" s="61">
        <v>1.0069144447018293E-2</v>
      </c>
      <c r="AG298" s="61">
        <v>-274.72224677348834</v>
      </c>
      <c r="AH298" s="61">
        <v>-38.919990289342991</v>
      </c>
      <c r="AI298" s="61">
        <v>-274.72224677348834</v>
      </c>
      <c r="AJ298" s="67">
        <v>-38.919990289342991</v>
      </c>
    </row>
    <row r="299" spans="28:36" ht="28" x14ac:dyDescent="0.35">
      <c r="AB299" s="54" t="s">
        <v>144</v>
      </c>
      <c r="AC299" s="61">
        <v>-1.3100012973730177</v>
      </c>
      <c r="AD299" s="61">
        <v>0.55828057762030725</v>
      </c>
      <c r="AE299" s="61">
        <v>-2.3464926954058645</v>
      </c>
      <c r="AF299" s="81">
        <v>2.2581267147882472E-2</v>
      </c>
      <c r="AG299" s="61">
        <v>-2.4288205765646453</v>
      </c>
      <c r="AH299" s="61">
        <v>-0.19118201818139013</v>
      </c>
      <c r="AI299" s="61">
        <v>-2.4288205765646453</v>
      </c>
      <c r="AJ299" s="67">
        <v>-0.19118201818139013</v>
      </c>
    </row>
    <row r="300" spans="28:36" ht="28" x14ac:dyDescent="0.35">
      <c r="AB300" s="54" t="s">
        <v>41</v>
      </c>
      <c r="AC300" s="61">
        <v>0.17339911827412124</v>
      </c>
      <c r="AD300" s="61">
        <v>5.7577484699069231E-2</v>
      </c>
      <c r="AE300" s="61">
        <v>3.0115785567986841</v>
      </c>
      <c r="AF300" s="81">
        <v>3.9210253612615214E-3</v>
      </c>
      <c r="AG300" s="61">
        <v>5.8011260428040959E-2</v>
      </c>
      <c r="AH300" s="61">
        <v>0.28878697612020154</v>
      </c>
      <c r="AI300" s="61">
        <v>5.8011260428040959E-2</v>
      </c>
      <c r="AJ300" s="67">
        <v>0.28878697612020154</v>
      </c>
    </row>
    <row r="301" spans="28:36" ht="28" x14ac:dyDescent="0.35">
      <c r="AB301" s="54" t="s">
        <v>26</v>
      </c>
      <c r="AC301" s="61">
        <v>-0.18208210275686004</v>
      </c>
      <c r="AD301" s="61">
        <v>2.354821247928697E-2</v>
      </c>
      <c r="AE301" s="61">
        <v>-7.7323110158369612</v>
      </c>
      <c r="AF301" s="81">
        <v>2.3846443059388146E-10</v>
      </c>
      <c r="AG301" s="61">
        <v>-0.22927377513175945</v>
      </c>
      <c r="AH301" s="61">
        <v>-0.13489043038196064</v>
      </c>
      <c r="AI301" s="61">
        <v>-0.22927377513175945</v>
      </c>
      <c r="AJ301" s="67">
        <v>-0.13489043038196064</v>
      </c>
    </row>
    <row r="302" spans="28:36" ht="28.5" thickBot="1" x14ac:dyDescent="0.4">
      <c r="AB302" s="55" t="s">
        <v>27</v>
      </c>
      <c r="AC302" s="70">
        <v>0.79501533069453678</v>
      </c>
      <c r="AD302" s="70">
        <v>9.0157929935213002E-2</v>
      </c>
      <c r="AE302" s="70">
        <v>8.8180299976478</v>
      </c>
      <c r="AF302" s="82">
        <v>4.1356287811258669E-12</v>
      </c>
      <c r="AG302" s="70">
        <v>0.61433480153572484</v>
      </c>
      <c r="AH302" s="70">
        <v>0.97569585985334872</v>
      </c>
      <c r="AI302" s="70">
        <v>0.61433480153572484</v>
      </c>
      <c r="AJ302" s="73">
        <v>0.97569585985334872</v>
      </c>
    </row>
    <row r="303" spans="28:36" x14ac:dyDescent="0.35">
      <c r="AB303" s="51"/>
      <c r="AJ303" s="67"/>
    </row>
    <row r="304" spans="28:36" x14ac:dyDescent="0.35">
      <c r="AB304" s="51"/>
      <c r="AJ304" s="67"/>
    </row>
    <row r="305" spans="28:36" x14ac:dyDescent="0.35">
      <c r="AB305" s="51"/>
      <c r="AJ305" s="67"/>
    </row>
    <row r="306" spans="28:36" x14ac:dyDescent="0.35">
      <c r="AB306" s="51" t="s">
        <v>96</v>
      </c>
      <c r="AJ306" s="67"/>
    </row>
    <row r="307" spans="28:36" ht="14.5" thickBot="1" x14ac:dyDescent="0.4">
      <c r="AB307" s="51"/>
      <c r="AJ307" s="67"/>
    </row>
    <row r="308" spans="28:36" ht="56" x14ac:dyDescent="0.35">
      <c r="AB308" s="52" t="s">
        <v>97</v>
      </c>
      <c r="AC308" s="47" t="s">
        <v>98</v>
      </c>
      <c r="AD308" s="58" t="s">
        <v>99</v>
      </c>
      <c r="AJ308" s="67"/>
    </row>
    <row r="309" spans="28:36" x14ac:dyDescent="0.35">
      <c r="AB309" s="51">
        <v>1</v>
      </c>
      <c r="AC309" s="61">
        <v>11.810512312344795</v>
      </c>
      <c r="AD309" s="61">
        <v>4.7821020988505936E-2</v>
      </c>
      <c r="AJ309" s="67"/>
    </row>
    <row r="310" spans="28:36" x14ac:dyDescent="0.35">
      <c r="AB310" s="51">
        <v>2</v>
      </c>
      <c r="AC310" s="61">
        <v>5.8354722530456717</v>
      </c>
      <c r="AD310" s="61">
        <v>-1.2854722530456719</v>
      </c>
      <c r="AJ310" s="67"/>
    </row>
    <row r="311" spans="28:36" x14ac:dyDescent="0.35">
      <c r="AB311" s="51">
        <v>3</v>
      </c>
      <c r="AC311" s="61">
        <v>12.00245728101382</v>
      </c>
      <c r="AD311" s="61">
        <v>-0.49412394768051904</v>
      </c>
      <c r="AJ311" s="67"/>
    </row>
    <row r="312" spans="28:36" x14ac:dyDescent="0.35">
      <c r="AB312" s="51">
        <v>4</v>
      </c>
      <c r="AC312" s="61">
        <v>5.3864125721376865</v>
      </c>
      <c r="AD312" s="61">
        <v>-0.98641257213769684</v>
      </c>
      <c r="AJ312" s="67"/>
    </row>
    <row r="313" spans="28:36" x14ac:dyDescent="0.35">
      <c r="AB313" s="51">
        <v>5</v>
      </c>
      <c r="AC313" s="61">
        <v>12.060594129544466</v>
      </c>
      <c r="AD313" s="61">
        <v>-0.33559412954446621</v>
      </c>
      <c r="AJ313" s="67"/>
    </row>
    <row r="314" spans="28:36" x14ac:dyDescent="0.35">
      <c r="AB314" s="51">
        <v>6</v>
      </c>
      <c r="AC314" s="61">
        <v>5.5305578868940861</v>
      </c>
      <c r="AD314" s="61">
        <v>-1.5972245535607561</v>
      </c>
      <c r="AJ314" s="67"/>
    </row>
    <row r="315" spans="28:36" x14ac:dyDescent="0.35">
      <c r="AB315" s="51">
        <v>7</v>
      </c>
      <c r="AC315" s="61">
        <v>11.590330272683222</v>
      </c>
      <c r="AD315" s="61">
        <v>0.4930030606500786</v>
      </c>
      <c r="AJ315" s="67"/>
    </row>
    <row r="316" spans="28:36" x14ac:dyDescent="0.35">
      <c r="AB316" s="51">
        <v>8</v>
      </c>
      <c r="AC316" s="61">
        <v>5.3319704190456392</v>
      </c>
      <c r="AD316" s="61">
        <v>-1.6819704190456393</v>
      </c>
      <c r="AJ316" s="67"/>
    </row>
    <row r="317" spans="28:36" x14ac:dyDescent="0.35">
      <c r="AB317" s="51">
        <v>9</v>
      </c>
      <c r="AC317" s="61">
        <v>12.277021566043457</v>
      </c>
      <c r="AD317" s="61">
        <v>-0.68535489937685767</v>
      </c>
      <c r="AJ317" s="67"/>
    </row>
    <row r="318" spans="28:36" x14ac:dyDescent="0.35">
      <c r="AB318" s="51">
        <v>10</v>
      </c>
      <c r="AC318" s="61">
        <v>5.3478921931209502</v>
      </c>
      <c r="AD318" s="61">
        <v>0.78544114021237998</v>
      </c>
      <c r="AJ318" s="67"/>
    </row>
    <row r="319" spans="28:36" x14ac:dyDescent="0.35">
      <c r="AB319" s="51">
        <v>11</v>
      </c>
      <c r="AC319" s="61">
        <v>12.425574383582834</v>
      </c>
      <c r="AD319" s="61">
        <v>9.1092283083765935E-2</v>
      </c>
      <c r="AJ319" s="67"/>
    </row>
    <row r="320" spans="28:36" x14ac:dyDescent="0.35">
      <c r="AB320" s="51">
        <v>12</v>
      </c>
      <c r="AC320" s="61">
        <v>7.5237301722391754</v>
      </c>
      <c r="AD320" s="61">
        <v>0.21793649442748464</v>
      </c>
      <c r="AJ320" s="67"/>
    </row>
    <row r="321" spans="28:36" x14ac:dyDescent="0.35">
      <c r="AB321" s="51">
        <v>13</v>
      </c>
      <c r="AC321" s="61">
        <v>12.996111700222709</v>
      </c>
      <c r="AD321" s="61">
        <v>-0.61277836688940823</v>
      </c>
      <c r="AJ321" s="67"/>
    </row>
    <row r="322" spans="28:36" x14ac:dyDescent="0.35">
      <c r="AB322" s="51">
        <v>14</v>
      </c>
      <c r="AC322" s="61">
        <v>8.3861511806845623</v>
      </c>
      <c r="AD322" s="61">
        <v>0.13884881931543802</v>
      </c>
      <c r="AJ322" s="67"/>
    </row>
    <row r="323" spans="28:36" x14ac:dyDescent="0.35">
      <c r="AB323" s="51">
        <v>15</v>
      </c>
      <c r="AC323" s="61">
        <v>12.78362540789009</v>
      </c>
      <c r="AD323" s="61">
        <v>1.9663745921099096</v>
      </c>
      <c r="AJ323" s="67"/>
    </row>
    <row r="324" spans="28:36" x14ac:dyDescent="0.35">
      <c r="AB324" s="51">
        <v>16</v>
      </c>
      <c r="AC324" s="61">
        <v>8.6024226284020227</v>
      </c>
      <c r="AD324" s="61">
        <v>0.68924403826463809</v>
      </c>
      <c r="AJ324" s="67"/>
    </row>
    <row r="325" spans="28:36" x14ac:dyDescent="0.35">
      <c r="AB325" s="51">
        <v>17</v>
      </c>
      <c r="AC325" s="61">
        <v>14.568852462565435</v>
      </c>
      <c r="AD325" s="61">
        <v>0.28948087076786599</v>
      </c>
      <c r="AJ325" s="67"/>
    </row>
    <row r="326" spans="28:36" x14ac:dyDescent="0.35">
      <c r="AB326" s="51">
        <v>18</v>
      </c>
      <c r="AC326" s="61">
        <v>9.0338278370209277</v>
      </c>
      <c r="AD326" s="61">
        <v>-0.12549450368759807</v>
      </c>
      <c r="AJ326" s="67"/>
    </row>
    <row r="327" spans="28:36" x14ac:dyDescent="0.35">
      <c r="AB327" s="51">
        <v>19</v>
      </c>
      <c r="AC327" s="61">
        <v>14.240854165907441</v>
      </c>
      <c r="AD327" s="61">
        <v>-2.7825208325741411</v>
      </c>
      <c r="AJ327" s="67"/>
    </row>
    <row r="328" spans="28:36" x14ac:dyDescent="0.35">
      <c r="AB328" s="51">
        <v>20</v>
      </c>
      <c r="AC328" s="61">
        <v>8.4152883154973424</v>
      </c>
      <c r="AD328" s="61">
        <v>2.0597116845026573</v>
      </c>
      <c r="AJ328" s="67"/>
    </row>
    <row r="329" spans="28:36" x14ac:dyDescent="0.35">
      <c r="AB329" s="51">
        <v>21</v>
      </c>
      <c r="AC329" s="61">
        <v>10.655947477657069</v>
      </c>
      <c r="AD329" s="61">
        <v>-0.44761414432376867</v>
      </c>
      <c r="AJ329" s="67"/>
    </row>
    <row r="330" spans="28:36" x14ac:dyDescent="0.35">
      <c r="AB330" s="51">
        <v>22</v>
      </c>
      <c r="AC330" s="61">
        <v>8.853609010110933</v>
      </c>
      <c r="AD330" s="61">
        <v>0.26305765655572699</v>
      </c>
      <c r="AJ330" s="67"/>
    </row>
    <row r="331" spans="28:36" x14ac:dyDescent="0.35">
      <c r="AB331" s="51">
        <v>23</v>
      </c>
      <c r="AC331" s="61">
        <v>9.644561237377701</v>
      </c>
      <c r="AD331" s="61">
        <v>-1.0778945707110417</v>
      </c>
      <c r="AJ331" s="67"/>
    </row>
    <row r="332" spans="28:36" x14ac:dyDescent="0.35">
      <c r="AB332" s="51">
        <v>24</v>
      </c>
      <c r="AC332" s="61">
        <v>7.1158434222659794</v>
      </c>
      <c r="AD332" s="61">
        <v>-0.6241767555993194</v>
      </c>
      <c r="AJ332" s="67"/>
    </row>
    <row r="333" spans="28:36" x14ac:dyDescent="0.35">
      <c r="AB333" s="51">
        <v>25</v>
      </c>
      <c r="AC333" s="61">
        <v>9.1800398856625574</v>
      </c>
      <c r="AD333" s="61">
        <v>0.55329344767077338</v>
      </c>
      <c r="AJ333" s="67"/>
    </row>
    <row r="334" spans="28:36" x14ac:dyDescent="0.35">
      <c r="AB334" s="51">
        <v>26</v>
      </c>
      <c r="AC334" s="61">
        <v>5.8362585597740546</v>
      </c>
      <c r="AD334" s="61">
        <v>-1.9362585597740547</v>
      </c>
      <c r="AJ334" s="67"/>
    </row>
    <row r="335" spans="28:36" x14ac:dyDescent="0.35">
      <c r="AB335" s="51">
        <v>27</v>
      </c>
      <c r="AC335" s="61">
        <v>10.491266801882084</v>
      </c>
      <c r="AD335" s="61">
        <v>4.2066531451215639E-2</v>
      </c>
      <c r="AJ335" s="67"/>
    </row>
    <row r="336" spans="28:36" x14ac:dyDescent="0.35">
      <c r="AB336" s="51">
        <v>28</v>
      </c>
      <c r="AC336" s="61">
        <v>4.3794499270529945</v>
      </c>
      <c r="AD336" s="61">
        <v>-4.6116593719664145E-2</v>
      </c>
      <c r="AJ336" s="67"/>
    </row>
    <row r="337" spans="28:36" x14ac:dyDescent="0.35">
      <c r="AB337" s="51">
        <v>29</v>
      </c>
      <c r="AC337" s="61">
        <v>10.02084897543959</v>
      </c>
      <c r="AD337" s="61">
        <v>4.5817691227011181E-2</v>
      </c>
      <c r="AJ337" s="67"/>
    </row>
    <row r="338" spans="28:36" x14ac:dyDescent="0.35">
      <c r="AB338" s="51">
        <v>30</v>
      </c>
      <c r="AC338" s="61">
        <v>4.3329629981343327</v>
      </c>
      <c r="AD338" s="61">
        <v>-0.44129633146767278</v>
      </c>
      <c r="AJ338" s="67"/>
    </row>
    <row r="339" spans="28:36" x14ac:dyDescent="0.35">
      <c r="AB339" s="51">
        <v>31</v>
      </c>
      <c r="AC339" s="61">
        <v>10.310173873489028</v>
      </c>
      <c r="AD339" s="61">
        <v>6.4927931775731196E-3</v>
      </c>
      <c r="AJ339" s="67"/>
    </row>
    <row r="340" spans="28:36" x14ac:dyDescent="0.35">
      <c r="AB340" s="51">
        <v>32</v>
      </c>
      <c r="AC340" s="61">
        <v>4.3914620838934804</v>
      </c>
      <c r="AD340" s="61">
        <v>-1.0997954172268205</v>
      </c>
      <c r="AJ340" s="67"/>
    </row>
    <row r="341" spans="28:36" x14ac:dyDescent="0.35">
      <c r="AB341" s="51">
        <v>33</v>
      </c>
      <c r="AC341" s="61">
        <v>9.9494588896963361</v>
      </c>
      <c r="AD341" s="61">
        <v>0.83387444363696339</v>
      </c>
      <c r="AJ341" s="67"/>
    </row>
    <row r="342" spans="28:36" x14ac:dyDescent="0.35">
      <c r="AB342" s="51">
        <v>34</v>
      </c>
      <c r="AC342" s="61">
        <v>3.8707532515619585</v>
      </c>
      <c r="AD342" s="61">
        <v>0.42924674843804134</v>
      </c>
      <c r="AJ342" s="67"/>
    </row>
    <row r="343" spans="28:36" x14ac:dyDescent="0.35">
      <c r="AB343" s="51">
        <v>35</v>
      </c>
      <c r="AC343" s="61">
        <v>10.838180193753773</v>
      </c>
      <c r="AD343" s="61">
        <v>1.8534864729128273</v>
      </c>
      <c r="AJ343" s="67"/>
    </row>
    <row r="344" spans="28:36" x14ac:dyDescent="0.35">
      <c r="AB344" s="51">
        <v>36</v>
      </c>
      <c r="AC344" s="61">
        <v>5.1036693856405115</v>
      </c>
      <c r="AD344" s="61">
        <v>2.0963306143594886</v>
      </c>
      <c r="AJ344" s="67"/>
    </row>
    <row r="345" spans="28:36" x14ac:dyDescent="0.35">
      <c r="AB345" s="51">
        <v>37</v>
      </c>
      <c r="AC345" s="61">
        <v>11.968563763934231</v>
      </c>
      <c r="AD345" s="61">
        <v>-0.50189709726763176</v>
      </c>
      <c r="AJ345" s="67"/>
    </row>
    <row r="346" spans="28:36" x14ac:dyDescent="0.35">
      <c r="AB346" s="51">
        <v>38</v>
      </c>
      <c r="AC346" s="61">
        <v>7.6081200512350531</v>
      </c>
      <c r="AD346" s="61">
        <v>0.28354661543160731</v>
      </c>
      <c r="AJ346" s="67"/>
    </row>
    <row r="347" spans="28:36" x14ac:dyDescent="0.35">
      <c r="AB347" s="51">
        <v>39</v>
      </c>
      <c r="AC347" s="61">
        <v>11.89853834066307</v>
      </c>
      <c r="AD347" s="61">
        <v>-1.3818716739964696</v>
      </c>
      <c r="AJ347" s="67"/>
    </row>
    <row r="348" spans="28:36" x14ac:dyDescent="0.35">
      <c r="AB348" s="51">
        <v>40</v>
      </c>
      <c r="AC348" s="61">
        <v>8.0537950773620999</v>
      </c>
      <c r="AD348" s="61">
        <v>-2.1704617440287697</v>
      </c>
      <c r="AJ348" s="67"/>
    </row>
    <row r="349" spans="28:36" x14ac:dyDescent="0.35">
      <c r="AB349" s="51">
        <v>41</v>
      </c>
      <c r="AC349" s="61">
        <v>11.401910970045106</v>
      </c>
      <c r="AD349" s="61">
        <v>-0.5019109700451061</v>
      </c>
      <c r="AJ349" s="67"/>
    </row>
    <row r="350" spans="28:36" x14ac:dyDescent="0.35">
      <c r="AB350" s="51">
        <v>42</v>
      </c>
      <c r="AC350" s="61">
        <v>5.9190927032797136</v>
      </c>
      <c r="AD350" s="61">
        <v>0.18090729672028605</v>
      </c>
      <c r="AJ350" s="67"/>
    </row>
    <row r="351" spans="28:36" x14ac:dyDescent="0.35">
      <c r="AB351" s="51">
        <v>43</v>
      </c>
      <c r="AC351" s="61">
        <v>11.409061401638905</v>
      </c>
      <c r="AD351" s="61">
        <v>-0.30072806830560417</v>
      </c>
      <c r="AJ351" s="67"/>
    </row>
    <row r="352" spans="28:36" x14ac:dyDescent="0.35">
      <c r="AB352" s="51">
        <v>44</v>
      </c>
      <c r="AC352" s="61">
        <v>6.1443559794186431</v>
      </c>
      <c r="AD352" s="61">
        <v>-0.16935597941864344</v>
      </c>
      <c r="AJ352" s="67"/>
    </row>
    <row r="353" spans="28:36" x14ac:dyDescent="0.35">
      <c r="AB353" s="51">
        <v>45</v>
      </c>
      <c r="AC353" s="61">
        <v>11.639037561699443</v>
      </c>
      <c r="AD353" s="61">
        <v>-0.18070422836614242</v>
      </c>
      <c r="AJ353" s="67"/>
    </row>
    <row r="354" spans="28:36" x14ac:dyDescent="0.35">
      <c r="AB354" s="51">
        <v>46</v>
      </c>
      <c r="AC354" s="61">
        <v>6.1440815491567751</v>
      </c>
      <c r="AD354" s="61">
        <v>1.2642517841765546</v>
      </c>
      <c r="AJ354" s="67"/>
    </row>
    <row r="355" spans="28:36" x14ac:dyDescent="0.35">
      <c r="AB355" s="51">
        <v>47</v>
      </c>
      <c r="AC355" s="61">
        <v>11.303127305146541</v>
      </c>
      <c r="AD355" s="61">
        <v>-0.60312730514654156</v>
      </c>
      <c r="AJ355" s="67"/>
    </row>
    <row r="356" spans="28:36" x14ac:dyDescent="0.35">
      <c r="AB356" s="51">
        <v>48</v>
      </c>
      <c r="AC356" s="61">
        <v>6.7084432188405465</v>
      </c>
      <c r="AD356" s="61">
        <v>0.36655678115945367</v>
      </c>
      <c r="AJ356" s="67"/>
    </row>
    <row r="357" spans="28:36" x14ac:dyDescent="0.35">
      <c r="AB357" s="51">
        <v>49</v>
      </c>
      <c r="AC357" s="61">
        <v>11.109321302145103</v>
      </c>
      <c r="AD357" s="61">
        <v>0.60734536452149612</v>
      </c>
      <c r="AJ357" s="67"/>
    </row>
    <row r="358" spans="28:36" x14ac:dyDescent="0.35">
      <c r="AB358" s="51">
        <v>50</v>
      </c>
      <c r="AC358" s="61">
        <v>6.2767566545094535</v>
      </c>
      <c r="AD358" s="61">
        <v>-0.99342332117612386</v>
      </c>
      <c r="AJ358" s="67"/>
    </row>
    <row r="359" spans="28:36" x14ac:dyDescent="0.35">
      <c r="AB359" s="51">
        <v>51</v>
      </c>
      <c r="AC359" s="61">
        <v>12.33301782186982</v>
      </c>
      <c r="AD359" s="61">
        <v>0.63364884479677919</v>
      </c>
      <c r="AJ359" s="67"/>
    </row>
    <row r="360" spans="28:36" x14ac:dyDescent="0.35">
      <c r="AB360" s="51">
        <v>52</v>
      </c>
      <c r="AC360" s="61">
        <v>5.5716434093653637</v>
      </c>
      <c r="AD360" s="61">
        <v>0.40335659063463591</v>
      </c>
      <c r="AJ360" s="67"/>
    </row>
    <row r="361" spans="28:36" x14ac:dyDescent="0.35">
      <c r="AB361" s="51">
        <v>53</v>
      </c>
      <c r="AC361" s="61">
        <v>12.766187407557403</v>
      </c>
      <c r="AD361" s="61">
        <v>0.54214592577589649</v>
      </c>
      <c r="AJ361" s="67"/>
    </row>
    <row r="362" spans="28:36" x14ac:dyDescent="0.35">
      <c r="AB362" s="51">
        <v>54</v>
      </c>
      <c r="AC362" s="61">
        <v>6.2390299764087622</v>
      </c>
      <c r="AD362" s="61">
        <v>1.1776366902578976</v>
      </c>
      <c r="AJ362" s="67"/>
    </row>
    <row r="363" spans="28:36" x14ac:dyDescent="0.35">
      <c r="AB363" s="51">
        <v>55</v>
      </c>
      <c r="AC363" s="61">
        <v>12.257159622812077</v>
      </c>
      <c r="AD363" s="61">
        <v>1.2095070438545221</v>
      </c>
      <c r="AJ363" s="67"/>
    </row>
    <row r="364" spans="28:36" x14ac:dyDescent="0.35">
      <c r="AB364" s="51">
        <v>56</v>
      </c>
      <c r="AC364" s="61">
        <v>7.1311666642640112</v>
      </c>
      <c r="AD364" s="61">
        <v>1.7438333357359888</v>
      </c>
      <c r="AJ364" s="67"/>
    </row>
    <row r="365" spans="28:36" x14ac:dyDescent="0.35">
      <c r="AB365" s="51">
        <v>57</v>
      </c>
      <c r="AC365" s="61">
        <v>12.319192755858978</v>
      </c>
      <c r="AD365" s="61">
        <v>-1.67752608919238</v>
      </c>
      <c r="AJ365" s="67"/>
    </row>
    <row r="366" spans="28:36" x14ac:dyDescent="0.35">
      <c r="AB366" s="51">
        <v>58</v>
      </c>
      <c r="AC366" s="61">
        <v>7.7430095780012724</v>
      </c>
      <c r="AD366" s="61">
        <v>1.3903237553320569</v>
      </c>
      <c r="AJ366" s="67"/>
    </row>
    <row r="367" spans="28:36" x14ac:dyDescent="0.35">
      <c r="AB367" s="51">
        <v>59</v>
      </c>
      <c r="AC367" s="61">
        <v>10.798470729870502</v>
      </c>
      <c r="AD367" s="61">
        <v>2.3681959367960985</v>
      </c>
      <c r="AJ367" s="67"/>
    </row>
    <row r="368" spans="28:36" ht="14.5" thickBot="1" x14ac:dyDescent="0.4">
      <c r="AB368" s="53">
        <v>60</v>
      </c>
      <c r="AC368" s="70">
        <v>8.2827710416347795</v>
      </c>
      <c r="AD368" s="70">
        <v>-0.33277104163477933</v>
      </c>
      <c r="AE368" s="70"/>
      <c r="AF368" s="70"/>
      <c r="AG368" s="70"/>
      <c r="AH368" s="70"/>
      <c r="AI368" s="70"/>
      <c r="AJ368" s="73"/>
    </row>
    <row r="370" spans="28:36" ht="14.5" thickBot="1" x14ac:dyDescent="0.4"/>
    <row r="371" spans="28:36" ht="114" x14ac:dyDescent="0.35">
      <c r="AB371" s="50" t="s">
        <v>148</v>
      </c>
      <c r="AC371" s="74"/>
      <c r="AD371" s="74"/>
      <c r="AE371" s="74"/>
      <c r="AF371" s="74"/>
      <c r="AG371" s="74"/>
      <c r="AH371" s="74"/>
      <c r="AI371" s="74"/>
      <c r="AJ371" s="75"/>
    </row>
    <row r="372" spans="28:36" x14ac:dyDescent="0.35">
      <c r="AB372" s="51" t="s">
        <v>72</v>
      </c>
      <c r="AJ372" s="67"/>
    </row>
    <row r="373" spans="28:36" ht="14.5" thickBot="1" x14ac:dyDescent="0.4">
      <c r="AB373" s="51"/>
      <c r="AJ373" s="67"/>
    </row>
    <row r="374" spans="28:36" x14ac:dyDescent="0.35">
      <c r="AB374" s="52" t="s">
        <v>73</v>
      </c>
      <c r="AC374" s="58"/>
      <c r="AJ374" s="67"/>
    </row>
    <row r="375" spans="28:36" x14ac:dyDescent="0.35">
      <c r="AB375" s="51" t="s">
        <v>74</v>
      </c>
      <c r="AC375" s="61">
        <v>0.94365957078629048</v>
      </c>
      <c r="AJ375" s="67"/>
    </row>
    <row r="376" spans="28:36" x14ac:dyDescent="0.35">
      <c r="AB376" s="51" t="s">
        <v>75</v>
      </c>
      <c r="AC376" s="61">
        <v>0.89049338553656587</v>
      </c>
      <c r="AJ376" s="67"/>
    </row>
    <row r="377" spans="28:36" x14ac:dyDescent="0.35">
      <c r="AB377" s="51" t="s">
        <v>76</v>
      </c>
      <c r="AC377" s="61">
        <v>0.87575211051264212</v>
      </c>
      <c r="AJ377" s="67"/>
    </row>
    <row r="378" spans="28:36" x14ac:dyDescent="0.35">
      <c r="AB378" s="51" t="s">
        <v>77</v>
      </c>
      <c r="AC378" s="61">
        <v>1.0988167535534297</v>
      </c>
      <c r="AJ378" s="67"/>
    </row>
    <row r="379" spans="28:36" ht="14.5" thickBot="1" x14ac:dyDescent="0.4">
      <c r="AB379" s="53" t="s">
        <v>78</v>
      </c>
      <c r="AC379" s="70">
        <v>60</v>
      </c>
      <c r="AJ379" s="67"/>
    </row>
    <row r="380" spans="28:36" x14ac:dyDescent="0.35">
      <c r="AB380" s="51"/>
      <c r="AJ380" s="67"/>
    </row>
    <row r="381" spans="28:36" ht="14.5" thickBot="1" x14ac:dyDescent="0.4">
      <c r="AB381" s="54" t="s">
        <v>79</v>
      </c>
      <c r="AJ381" s="67"/>
    </row>
    <row r="382" spans="28:36" ht="28" x14ac:dyDescent="0.35">
      <c r="AB382" s="52"/>
      <c r="AC382" s="57" t="s">
        <v>84</v>
      </c>
      <c r="AD382" s="57" t="s">
        <v>85</v>
      </c>
      <c r="AE382" s="58" t="s">
        <v>86</v>
      </c>
      <c r="AF382" s="58" t="s">
        <v>87</v>
      </c>
      <c r="AG382" s="47" t="s">
        <v>88</v>
      </c>
      <c r="AJ382" s="67"/>
    </row>
    <row r="383" spans="28:36" x14ac:dyDescent="0.35">
      <c r="AB383" s="54" t="s">
        <v>80</v>
      </c>
      <c r="AC383" s="91">
        <v>7</v>
      </c>
      <c r="AD383" s="91">
        <v>510.55699892306279</v>
      </c>
      <c r="AE383" s="61">
        <v>72.936714131866111</v>
      </c>
      <c r="AF383" s="61">
        <v>60.408165785617051</v>
      </c>
      <c r="AG383" s="61">
        <v>9.7892181731569624E-23</v>
      </c>
      <c r="AJ383" s="67"/>
    </row>
    <row r="384" spans="28:36" x14ac:dyDescent="0.35">
      <c r="AB384" s="54" t="s">
        <v>81</v>
      </c>
      <c r="AC384" s="61">
        <v>52</v>
      </c>
      <c r="AD384" s="61">
        <v>62.78470941026432</v>
      </c>
      <c r="AE384" s="61">
        <v>1.2073982578896985</v>
      </c>
      <c r="AJ384" s="67"/>
    </row>
    <row r="385" spans="28:36" ht="14.5" thickBot="1" x14ac:dyDescent="0.4">
      <c r="AB385" s="55" t="s">
        <v>82</v>
      </c>
      <c r="AC385" s="70">
        <v>59</v>
      </c>
      <c r="AD385" s="92">
        <v>573.34170833332712</v>
      </c>
      <c r="AE385" s="70"/>
      <c r="AF385" s="70"/>
      <c r="AG385" s="70"/>
      <c r="AJ385" s="67"/>
    </row>
    <row r="386" spans="28:36" ht="14.5" thickBot="1" x14ac:dyDescent="0.4">
      <c r="AB386" s="51"/>
      <c r="AJ386" s="67"/>
    </row>
    <row r="387" spans="28:36" ht="28" x14ac:dyDescent="0.35">
      <c r="AB387" s="52"/>
      <c r="AC387" s="49" t="s">
        <v>89</v>
      </c>
      <c r="AD387" s="49" t="s">
        <v>77</v>
      </c>
      <c r="AE387" s="49" t="s">
        <v>90</v>
      </c>
      <c r="AF387" s="49" t="s">
        <v>91</v>
      </c>
      <c r="AG387" s="49" t="s">
        <v>92</v>
      </c>
      <c r="AH387" s="49" t="s">
        <v>93</v>
      </c>
      <c r="AI387" s="49" t="s">
        <v>94</v>
      </c>
      <c r="AJ387" s="56" t="s">
        <v>95</v>
      </c>
    </row>
    <row r="388" spans="28:36" x14ac:dyDescent="0.35">
      <c r="AB388" s="54" t="s">
        <v>83</v>
      </c>
      <c r="AC388" s="61">
        <v>-241.75501914443888</v>
      </c>
      <c r="AD388" s="61">
        <v>81.783107030038678</v>
      </c>
      <c r="AE388" s="61">
        <v>-2.9560508022230438</v>
      </c>
      <c r="AF388" s="61">
        <v>4.6755100073951764E-3</v>
      </c>
      <c r="AG388" s="61">
        <v>-405.86482957428393</v>
      </c>
      <c r="AH388" s="61">
        <v>-77.645208714593849</v>
      </c>
      <c r="AI388" s="61">
        <v>-405.86482957428393</v>
      </c>
      <c r="AJ388" s="67">
        <v>-77.645208714593849</v>
      </c>
    </row>
    <row r="389" spans="28:36" ht="28" x14ac:dyDescent="0.35">
      <c r="AB389" s="54" t="s">
        <v>144</v>
      </c>
      <c r="AC389" s="61">
        <v>121.6738869484883</v>
      </c>
      <c r="AD389" s="61">
        <v>115.9453255855401</v>
      </c>
      <c r="AE389" s="61">
        <v>1.0494074369451132</v>
      </c>
      <c r="AF389" s="61">
        <v>0.29884355735002455</v>
      </c>
      <c r="AG389" s="61">
        <v>-110.98743019957271</v>
      </c>
      <c r="AH389" s="61">
        <v>354.33520409654932</v>
      </c>
      <c r="AI389" s="61">
        <v>-110.98743019957271</v>
      </c>
      <c r="AJ389" s="67">
        <v>354.33520409654932</v>
      </c>
    </row>
    <row r="390" spans="28:36" ht="28" x14ac:dyDescent="0.35">
      <c r="AB390" s="54" t="s">
        <v>41</v>
      </c>
      <c r="AC390" s="61">
        <v>0.25336565433899233</v>
      </c>
      <c r="AD390" s="61">
        <v>7.9720802069096097E-2</v>
      </c>
      <c r="AE390" s="61">
        <v>3.1781623837576762</v>
      </c>
      <c r="AF390" s="77">
        <v>2.495753892215638E-3</v>
      </c>
      <c r="AG390" s="61">
        <v>9.3394161570085593E-2</v>
      </c>
      <c r="AH390" s="61">
        <v>0.41333714710789904</v>
      </c>
      <c r="AI390" s="61">
        <v>9.3394161570085593E-2</v>
      </c>
      <c r="AJ390" s="67">
        <v>0.41333714710789904</v>
      </c>
    </row>
    <row r="391" spans="28:36" ht="28" x14ac:dyDescent="0.35">
      <c r="AB391" s="54" t="s">
        <v>26</v>
      </c>
      <c r="AC391" s="61">
        <v>-0.11080319995495205</v>
      </c>
      <c r="AD391" s="61">
        <v>3.7027910343844082E-2</v>
      </c>
      <c r="AE391" s="61">
        <v>-2.9924237939982254</v>
      </c>
      <c r="AF391" s="77">
        <v>4.2260404171567774E-3</v>
      </c>
      <c r="AG391" s="61">
        <v>-0.18510513794453734</v>
      </c>
      <c r="AH391" s="61">
        <v>-3.6501261965366766E-2</v>
      </c>
      <c r="AI391" s="61">
        <v>-0.18510513794453734</v>
      </c>
      <c r="AJ391" s="67">
        <v>-3.6501261965366766E-2</v>
      </c>
    </row>
    <row r="392" spans="28:36" ht="28" x14ac:dyDescent="0.35">
      <c r="AB392" s="54" t="s">
        <v>27</v>
      </c>
      <c r="AC392" s="61">
        <v>0.54506783758986443</v>
      </c>
      <c r="AD392" s="61">
        <v>0.15119094335258429</v>
      </c>
      <c r="AE392" s="61">
        <v>3.6051619594616917</v>
      </c>
      <c r="AF392" s="77">
        <v>6.9885771954937928E-4</v>
      </c>
      <c r="AG392" s="61">
        <v>0.24168101415713877</v>
      </c>
      <c r="AH392" s="61">
        <v>0.84845466102259004</v>
      </c>
      <c r="AI392" s="61">
        <v>0.24168101415713877</v>
      </c>
      <c r="AJ392" s="67">
        <v>0.84845466102259004</v>
      </c>
    </row>
    <row r="393" spans="28:36" x14ac:dyDescent="0.35">
      <c r="AB393" s="54" t="s">
        <v>115</v>
      </c>
      <c r="AC393" s="61">
        <v>-0.11373437787255727</v>
      </c>
      <c r="AD393" s="61">
        <v>0.11351993727322834</v>
      </c>
      <c r="AE393" s="61">
        <v>-1.0018890126657911</v>
      </c>
      <c r="AF393" s="72">
        <v>0.32103675190850789</v>
      </c>
      <c r="AG393" s="61">
        <v>-0.34152879731268393</v>
      </c>
      <c r="AH393" s="61">
        <v>0.11406004156756941</v>
      </c>
      <c r="AI393" s="61">
        <v>-0.34152879731268393</v>
      </c>
      <c r="AJ393" s="67">
        <v>0.11406004156756941</v>
      </c>
    </row>
    <row r="394" spans="28:36" ht="28" x14ac:dyDescent="0.35">
      <c r="AB394" s="54" t="s">
        <v>116</v>
      </c>
      <c r="AC394" s="61">
        <v>-0.12118725716345956</v>
      </c>
      <c r="AD394" s="61">
        <v>5.095489504352959E-2</v>
      </c>
      <c r="AE394" s="61">
        <v>-2.3783241445190315</v>
      </c>
      <c r="AF394" s="77">
        <v>2.1100399784320815E-2</v>
      </c>
      <c r="AG394" s="61">
        <v>-0.22343573450481174</v>
      </c>
      <c r="AH394" s="61">
        <v>-1.8938779822107357E-2</v>
      </c>
      <c r="AI394" s="61">
        <v>-0.22343573450481174</v>
      </c>
      <c r="AJ394" s="67">
        <v>-1.8938779822107357E-2</v>
      </c>
    </row>
    <row r="395" spans="28:36" ht="14.5" thickBot="1" x14ac:dyDescent="0.4">
      <c r="AB395" s="55" t="s">
        <v>117</v>
      </c>
      <c r="AC395" s="70">
        <v>0.34710517399244417</v>
      </c>
      <c r="AD395" s="70">
        <v>0.18744900551389654</v>
      </c>
      <c r="AE395" s="70">
        <v>1.851731211061088</v>
      </c>
      <c r="AF395" s="78">
        <v>6.9745964213111078E-2</v>
      </c>
      <c r="AG395" s="70">
        <v>-2.9038774034006731E-2</v>
      </c>
      <c r="AH395" s="70">
        <v>0.72324912201889502</v>
      </c>
      <c r="AI395" s="70">
        <v>-2.9038774034006731E-2</v>
      </c>
      <c r="AJ395" s="73">
        <v>0.72324912201889502</v>
      </c>
    </row>
    <row r="396" spans="28:36" x14ac:dyDescent="0.35">
      <c r="AB396" s="51"/>
      <c r="AJ396" s="67"/>
    </row>
    <row r="397" spans="28:36" x14ac:dyDescent="0.35">
      <c r="AB397" s="51"/>
      <c r="AJ397" s="67"/>
    </row>
    <row r="398" spans="28:36" x14ac:dyDescent="0.35">
      <c r="AB398" s="51"/>
      <c r="AJ398" s="67"/>
    </row>
    <row r="399" spans="28:36" x14ac:dyDescent="0.35">
      <c r="AB399" s="51" t="s">
        <v>96</v>
      </c>
      <c r="AJ399" s="67"/>
    </row>
    <row r="400" spans="28:36" ht="14.5" thickBot="1" x14ac:dyDescent="0.4">
      <c r="AB400" s="51"/>
      <c r="AJ400" s="67"/>
    </row>
    <row r="401" spans="28:36" ht="56" x14ac:dyDescent="0.35">
      <c r="AB401" s="52" t="s">
        <v>97</v>
      </c>
      <c r="AC401" s="47" t="s">
        <v>98</v>
      </c>
      <c r="AD401" s="58" t="s">
        <v>99</v>
      </c>
      <c r="AJ401" s="67"/>
    </row>
    <row r="402" spans="28:36" x14ac:dyDescent="0.35">
      <c r="AB402" s="51">
        <v>1</v>
      </c>
      <c r="AC402" s="61">
        <v>11.672421068146321</v>
      </c>
      <c r="AD402" s="61">
        <v>0.18591226518698001</v>
      </c>
      <c r="AJ402" s="67"/>
    </row>
    <row r="403" spans="28:36" x14ac:dyDescent="0.35">
      <c r="AB403" s="51">
        <v>2</v>
      </c>
      <c r="AC403" s="61">
        <v>5.7245862481698575</v>
      </c>
      <c r="AD403" s="61">
        <v>-1.1745862481698577</v>
      </c>
      <c r="AJ403" s="67"/>
    </row>
    <row r="404" spans="28:36" x14ac:dyDescent="0.35">
      <c r="AB404" s="51">
        <v>3</v>
      </c>
      <c r="AC404" s="61">
        <v>12.087409948903764</v>
      </c>
      <c r="AD404" s="61">
        <v>-0.57907661557046275</v>
      </c>
      <c r="AJ404" s="67"/>
    </row>
    <row r="405" spans="28:36" x14ac:dyDescent="0.35">
      <c r="AB405" s="51">
        <v>4</v>
      </c>
      <c r="AC405" s="61">
        <v>4.9889802828564038</v>
      </c>
      <c r="AD405" s="61">
        <v>-0.58898028285641413</v>
      </c>
      <c r="AJ405" s="67"/>
    </row>
    <row r="406" spans="28:36" x14ac:dyDescent="0.35">
      <c r="AB406" s="51">
        <v>5</v>
      </c>
      <c r="AC406" s="61">
        <v>12.394772113551227</v>
      </c>
      <c r="AD406" s="61">
        <v>-0.66977211355122712</v>
      </c>
      <c r="AJ406" s="67"/>
    </row>
    <row r="407" spans="28:36" x14ac:dyDescent="0.35">
      <c r="AB407" s="51">
        <v>6</v>
      </c>
      <c r="AC407" s="61">
        <v>5.1455995452221455</v>
      </c>
      <c r="AD407" s="61">
        <v>-1.2122662118888154</v>
      </c>
      <c r="AJ407" s="67"/>
    </row>
    <row r="408" spans="28:36" x14ac:dyDescent="0.35">
      <c r="AB408" s="51">
        <v>7</v>
      </c>
      <c r="AC408" s="61">
        <v>11.927734480274278</v>
      </c>
      <c r="AD408" s="61">
        <v>0.15559885305902199</v>
      </c>
      <c r="AJ408" s="67"/>
    </row>
    <row r="409" spans="28:36" x14ac:dyDescent="0.35">
      <c r="AB409" s="51">
        <v>8</v>
      </c>
      <c r="AC409" s="61">
        <v>5.0453056577445956</v>
      </c>
      <c r="AD409" s="61">
        <v>-1.3953056577445957</v>
      </c>
      <c r="AJ409" s="67"/>
    </row>
    <row r="410" spans="28:36" x14ac:dyDescent="0.35">
      <c r="AB410" s="51">
        <v>9</v>
      </c>
      <c r="AC410" s="61">
        <v>12.491796413698731</v>
      </c>
      <c r="AD410" s="61">
        <v>-0.90012974703213189</v>
      </c>
      <c r="AJ410" s="67"/>
    </row>
    <row r="411" spans="28:36" x14ac:dyDescent="0.35">
      <c r="AB411" s="51">
        <v>10</v>
      </c>
      <c r="AC411" s="61">
        <v>5.0376880779648472</v>
      </c>
      <c r="AD411" s="61">
        <v>1.095645255368483</v>
      </c>
      <c r="AJ411" s="67"/>
    </row>
    <row r="412" spans="28:36" x14ac:dyDescent="0.35">
      <c r="AB412" s="51">
        <v>11</v>
      </c>
      <c r="AC412" s="61">
        <v>12.699966154292957</v>
      </c>
      <c r="AD412" s="61">
        <v>-0.18329948762635695</v>
      </c>
      <c r="AJ412" s="67"/>
    </row>
    <row r="413" spans="28:36" x14ac:dyDescent="0.35">
      <c r="AB413" s="51">
        <v>12</v>
      </c>
      <c r="AC413" s="61">
        <v>7.7113937509864794</v>
      </c>
      <c r="AD413" s="61">
        <v>3.0272915680180645E-2</v>
      </c>
      <c r="AJ413" s="67"/>
    </row>
    <row r="414" spans="28:36" x14ac:dyDescent="0.35">
      <c r="AB414" s="51">
        <v>13</v>
      </c>
      <c r="AC414" s="61">
        <v>12.908509973649423</v>
      </c>
      <c r="AD414" s="61">
        <v>-0.52517664031612199</v>
      </c>
      <c r="AJ414" s="67"/>
    </row>
    <row r="415" spans="28:36" x14ac:dyDescent="0.35">
      <c r="AB415" s="51">
        <v>14</v>
      </c>
      <c r="AC415" s="61">
        <v>8.5584062290797647</v>
      </c>
      <c r="AD415" s="61">
        <v>-3.3406229079764316E-2</v>
      </c>
      <c r="AJ415" s="67"/>
    </row>
    <row r="416" spans="28:36" x14ac:dyDescent="0.35">
      <c r="AB416" s="51">
        <v>15</v>
      </c>
      <c r="AC416" s="61">
        <v>12.600727040391096</v>
      </c>
      <c r="AD416" s="61">
        <v>2.1492729596089042</v>
      </c>
      <c r="AJ416" s="67"/>
    </row>
    <row r="417" spans="28:36" x14ac:dyDescent="0.35">
      <c r="AB417" s="51">
        <v>16</v>
      </c>
      <c r="AC417" s="61">
        <v>8.900802025043026</v>
      </c>
      <c r="AD417" s="61">
        <v>0.39086464162363477</v>
      </c>
      <c r="AJ417" s="67"/>
    </row>
    <row r="418" spans="28:36" x14ac:dyDescent="0.35">
      <c r="AB418" s="51">
        <v>17</v>
      </c>
      <c r="AC418" s="61">
        <v>13.805488124482428</v>
      </c>
      <c r="AD418" s="61">
        <v>1.0528452088508722</v>
      </c>
      <c r="AJ418" s="67"/>
    </row>
    <row r="419" spans="28:36" x14ac:dyDescent="0.35">
      <c r="AB419" s="51">
        <v>18</v>
      </c>
      <c r="AC419" s="61">
        <v>9.2996106071997104</v>
      </c>
      <c r="AD419" s="61">
        <v>-0.39127727386638078</v>
      </c>
      <c r="AJ419" s="67"/>
    </row>
    <row r="420" spans="28:36" x14ac:dyDescent="0.35">
      <c r="AB420" s="51">
        <v>19</v>
      </c>
      <c r="AC420" s="61">
        <v>13.466786001737304</v>
      </c>
      <c r="AD420" s="61">
        <v>-2.0084526684040043</v>
      </c>
      <c r="AJ420" s="67"/>
    </row>
    <row r="421" spans="28:36" x14ac:dyDescent="0.35">
      <c r="AB421" s="51">
        <v>20</v>
      </c>
      <c r="AC421" s="61">
        <v>8.5319224301770795</v>
      </c>
      <c r="AD421" s="61">
        <v>1.9430775698229201</v>
      </c>
      <c r="AJ421" s="67"/>
    </row>
    <row r="422" spans="28:36" x14ac:dyDescent="0.35">
      <c r="AB422" s="51">
        <v>21</v>
      </c>
      <c r="AC422" s="61">
        <v>10.597042152134931</v>
      </c>
      <c r="AD422" s="61">
        <v>-0.38870881880163033</v>
      </c>
      <c r="AJ422" s="67"/>
    </row>
    <row r="423" spans="28:36" x14ac:dyDescent="0.35">
      <c r="AB423" s="51">
        <v>22</v>
      </c>
      <c r="AC423" s="61">
        <v>9.2071387951792136</v>
      </c>
      <c r="AD423" s="61">
        <v>-9.0472128512553596E-2</v>
      </c>
      <c r="AJ423" s="67"/>
    </row>
    <row r="424" spans="28:36" x14ac:dyDescent="0.35">
      <c r="AB424" s="51">
        <v>23</v>
      </c>
      <c r="AC424" s="61">
        <v>9.9901666479640223</v>
      </c>
      <c r="AD424" s="61">
        <v>-1.423499981297363</v>
      </c>
      <c r="AJ424" s="67"/>
    </row>
    <row r="425" spans="28:36" x14ac:dyDescent="0.35">
      <c r="AB425" s="51">
        <v>24</v>
      </c>
      <c r="AC425" s="61">
        <v>7.0188665855893477</v>
      </c>
      <c r="AD425" s="61">
        <v>-0.52719991892268769</v>
      </c>
      <c r="AJ425" s="67"/>
    </row>
    <row r="426" spans="28:36" x14ac:dyDescent="0.35">
      <c r="AB426" s="51">
        <v>25</v>
      </c>
      <c r="AC426" s="61">
        <v>9.6404910139621478</v>
      </c>
      <c r="AD426" s="61">
        <v>9.2842319371182924E-2</v>
      </c>
      <c r="AJ426" s="67"/>
    </row>
    <row r="427" spans="28:36" x14ac:dyDescent="0.35">
      <c r="AB427" s="51">
        <v>26</v>
      </c>
      <c r="AC427" s="61">
        <v>5.9309140157998677</v>
      </c>
      <c r="AD427" s="61">
        <v>-2.0309140157998677</v>
      </c>
      <c r="AJ427" s="67"/>
    </row>
    <row r="428" spans="28:36" x14ac:dyDescent="0.35">
      <c r="AB428" s="51">
        <v>27</v>
      </c>
      <c r="AC428" s="61">
        <v>10.918997432920778</v>
      </c>
      <c r="AD428" s="61">
        <v>-0.38566409958747805</v>
      </c>
      <c r="AJ428" s="67"/>
    </row>
    <row r="429" spans="28:36" x14ac:dyDescent="0.35">
      <c r="AB429" s="51">
        <v>28</v>
      </c>
      <c r="AC429" s="61">
        <v>4.0490826846211867</v>
      </c>
      <c r="AD429" s="61">
        <v>0.28425064871214367</v>
      </c>
      <c r="AJ429" s="67"/>
    </row>
    <row r="430" spans="28:36" x14ac:dyDescent="0.35">
      <c r="AB430" s="51">
        <v>29</v>
      </c>
      <c r="AC430" s="61">
        <v>9.9223038777267423</v>
      </c>
      <c r="AD430" s="61">
        <v>0.14436278893985843</v>
      </c>
      <c r="AJ430" s="67"/>
    </row>
    <row r="431" spans="28:36" x14ac:dyDescent="0.35">
      <c r="AB431" s="51">
        <v>30</v>
      </c>
      <c r="AC431" s="61">
        <v>4.2528849286313006</v>
      </c>
      <c r="AD431" s="61">
        <v>-0.36121826196464069</v>
      </c>
      <c r="AJ431" s="67"/>
    </row>
    <row r="432" spans="28:36" x14ac:dyDescent="0.35">
      <c r="AB432" s="51">
        <v>31</v>
      </c>
      <c r="AC432" s="61">
        <v>10.536003979079616</v>
      </c>
      <c r="AD432" s="61">
        <v>-0.21933731241301579</v>
      </c>
      <c r="AJ432" s="67"/>
    </row>
    <row r="433" spans="28:36" x14ac:dyDescent="0.35">
      <c r="AB433" s="51">
        <v>32</v>
      </c>
      <c r="AC433" s="61">
        <v>4.3303811114771511</v>
      </c>
      <c r="AD433" s="61">
        <v>-1.0387144448104912</v>
      </c>
      <c r="AJ433" s="67"/>
    </row>
    <row r="434" spans="28:36" x14ac:dyDescent="0.35">
      <c r="AB434" s="51">
        <v>33</v>
      </c>
      <c r="AC434" s="61">
        <v>10.090769866586433</v>
      </c>
      <c r="AD434" s="61">
        <v>0.69256346674686675</v>
      </c>
      <c r="AJ434" s="67"/>
    </row>
    <row r="435" spans="28:36" x14ac:dyDescent="0.35">
      <c r="AB435" s="51">
        <v>34</v>
      </c>
      <c r="AC435" s="61">
        <v>3.6148612442334724</v>
      </c>
      <c r="AD435" s="61">
        <v>0.68513875576652739</v>
      </c>
      <c r="AJ435" s="67"/>
    </row>
    <row r="436" spans="28:36" x14ac:dyDescent="0.35">
      <c r="AB436" s="51">
        <v>35</v>
      </c>
      <c r="AC436" s="61">
        <v>11.043060019240571</v>
      </c>
      <c r="AD436" s="61">
        <v>1.6486066474260301</v>
      </c>
      <c r="AJ436" s="67"/>
    </row>
    <row r="437" spans="28:36" x14ac:dyDescent="0.35">
      <c r="AB437" s="51">
        <v>36</v>
      </c>
      <c r="AC437" s="61">
        <v>5.0639118224948572</v>
      </c>
      <c r="AD437" s="61">
        <v>2.136088177505143</v>
      </c>
      <c r="AJ437" s="67"/>
    </row>
    <row r="438" spans="28:36" x14ac:dyDescent="0.35">
      <c r="AB438" s="51">
        <v>37</v>
      </c>
      <c r="AC438" s="61">
        <v>11.757100367508803</v>
      </c>
      <c r="AD438" s="61">
        <v>-0.29043370084220399</v>
      </c>
      <c r="AJ438" s="67"/>
    </row>
    <row r="439" spans="28:36" x14ac:dyDescent="0.35">
      <c r="AB439" s="51">
        <v>38</v>
      </c>
      <c r="AC439" s="61">
        <v>8.0115274122143774</v>
      </c>
      <c r="AD439" s="61">
        <v>-0.11986074554771697</v>
      </c>
      <c r="AJ439" s="67"/>
    </row>
    <row r="440" spans="28:36" x14ac:dyDescent="0.35">
      <c r="AB440" s="51">
        <v>39</v>
      </c>
      <c r="AC440" s="61">
        <v>11.735555943577062</v>
      </c>
      <c r="AD440" s="61">
        <v>-1.2188892769104616</v>
      </c>
      <c r="AJ440" s="67"/>
    </row>
    <row r="441" spans="28:36" x14ac:dyDescent="0.35">
      <c r="AB441" s="51">
        <v>40</v>
      </c>
      <c r="AC441" s="61">
        <v>8.5277711185720371</v>
      </c>
      <c r="AD441" s="61">
        <v>-2.6444377852387069</v>
      </c>
      <c r="AJ441" s="67"/>
    </row>
    <row r="442" spans="28:36" x14ac:dyDescent="0.35">
      <c r="AB442" s="51">
        <v>41</v>
      </c>
      <c r="AC442" s="61">
        <v>11.770842287084575</v>
      </c>
      <c r="AD442" s="61">
        <v>-0.87084228708457445</v>
      </c>
      <c r="AJ442" s="67"/>
    </row>
    <row r="443" spans="28:36" x14ac:dyDescent="0.35">
      <c r="AB443" s="51">
        <v>42</v>
      </c>
      <c r="AC443" s="61">
        <v>5.5041743400127388</v>
      </c>
      <c r="AD443" s="61">
        <v>0.59582565998726089</v>
      </c>
      <c r="AJ443" s="67"/>
    </row>
    <row r="444" spans="28:36" x14ac:dyDescent="0.35">
      <c r="AB444" s="51">
        <v>43</v>
      </c>
      <c r="AC444" s="61">
        <v>11.502441849893856</v>
      </c>
      <c r="AD444" s="61">
        <v>-0.39410851656055534</v>
      </c>
      <c r="AJ444" s="67"/>
    </row>
    <row r="445" spans="28:36" x14ac:dyDescent="0.35">
      <c r="AB445" s="51">
        <v>44</v>
      </c>
      <c r="AC445" s="61">
        <v>6.027902416610079</v>
      </c>
      <c r="AD445" s="61">
        <v>-5.2902416610079328E-2</v>
      </c>
      <c r="AJ445" s="67"/>
    </row>
    <row r="446" spans="28:36" x14ac:dyDescent="0.35">
      <c r="AB446" s="51">
        <v>45</v>
      </c>
      <c r="AC446" s="61">
        <v>11.773593316212256</v>
      </c>
      <c r="AD446" s="61">
        <v>-0.31525998287895618</v>
      </c>
      <c r="AJ446" s="67"/>
    </row>
    <row r="447" spans="28:36" x14ac:dyDescent="0.35">
      <c r="AB447" s="51">
        <v>46</v>
      </c>
      <c r="AC447" s="61">
        <v>5.9840559765704118</v>
      </c>
      <c r="AD447" s="61">
        <v>1.4242773567629179</v>
      </c>
      <c r="AJ447" s="67"/>
    </row>
    <row r="448" spans="28:36" x14ac:dyDescent="0.35">
      <c r="AB448" s="51">
        <v>47</v>
      </c>
      <c r="AC448" s="61">
        <v>11.078455685214745</v>
      </c>
      <c r="AD448" s="61">
        <v>-0.37845568521474604</v>
      </c>
      <c r="AJ448" s="67"/>
    </row>
    <row r="449" spans="28:36" x14ac:dyDescent="0.35">
      <c r="AB449" s="51">
        <v>48</v>
      </c>
      <c r="AC449" s="61">
        <v>6.8291702291770555</v>
      </c>
      <c r="AD449" s="61">
        <v>0.24582977082294466</v>
      </c>
      <c r="AJ449" s="67"/>
    </row>
    <row r="450" spans="28:36" x14ac:dyDescent="0.35">
      <c r="AB450" s="51">
        <v>49</v>
      </c>
      <c r="AC450" s="61">
        <v>11.387378883666528</v>
      </c>
      <c r="AD450" s="61">
        <v>0.32928778300007089</v>
      </c>
      <c r="AJ450" s="67"/>
    </row>
    <row r="451" spans="28:36" x14ac:dyDescent="0.35">
      <c r="AB451" s="51">
        <v>50</v>
      </c>
      <c r="AC451" s="61">
        <v>5.9614085206062359</v>
      </c>
      <c r="AD451" s="61">
        <v>-0.67807518727290628</v>
      </c>
      <c r="AJ451" s="67"/>
    </row>
    <row r="452" spans="28:36" x14ac:dyDescent="0.35">
      <c r="AB452" s="51">
        <v>51</v>
      </c>
      <c r="AC452" s="61">
        <v>12.393813866641709</v>
      </c>
      <c r="AD452" s="61">
        <v>0.57285280002489003</v>
      </c>
      <c r="AJ452" s="67"/>
    </row>
    <row r="453" spans="28:36" x14ac:dyDescent="0.35">
      <c r="AB453" s="51">
        <v>52</v>
      </c>
      <c r="AC453" s="61">
        <v>5.1789280389477899</v>
      </c>
      <c r="AD453" s="61">
        <v>0.79607196105220979</v>
      </c>
      <c r="AJ453" s="67"/>
    </row>
    <row r="454" spans="28:36" x14ac:dyDescent="0.35">
      <c r="AB454" s="51">
        <v>53</v>
      </c>
      <c r="AC454" s="61">
        <v>12.498961208921669</v>
      </c>
      <c r="AD454" s="61">
        <v>0.80937212441163098</v>
      </c>
      <c r="AJ454" s="67"/>
    </row>
    <row r="455" spans="28:36" x14ac:dyDescent="0.35">
      <c r="AB455" s="51">
        <v>54</v>
      </c>
      <c r="AC455" s="61">
        <v>6.1907143642743483</v>
      </c>
      <c r="AD455" s="61">
        <v>1.2259523023923116</v>
      </c>
      <c r="AJ455" s="67"/>
    </row>
    <row r="456" spans="28:36" x14ac:dyDescent="0.35">
      <c r="AB456" s="51">
        <v>55</v>
      </c>
      <c r="AC456" s="61">
        <v>11.518729563998527</v>
      </c>
      <c r="AD456" s="61">
        <v>1.9479371026680727</v>
      </c>
      <c r="AJ456" s="67"/>
    </row>
    <row r="457" spans="28:36" x14ac:dyDescent="0.35">
      <c r="AB457" s="51">
        <v>56</v>
      </c>
      <c r="AC457" s="61">
        <v>7.7663106763465484</v>
      </c>
      <c r="AD457" s="61">
        <v>1.1086893236534516</v>
      </c>
      <c r="AJ457" s="67"/>
    </row>
    <row r="458" spans="28:36" x14ac:dyDescent="0.35">
      <c r="AB458" s="51">
        <v>57</v>
      </c>
      <c r="AC458" s="61">
        <v>11.272369647466737</v>
      </c>
      <c r="AD458" s="61">
        <v>-0.63070298080013742</v>
      </c>
      <c r="AJ458" s="67"/>
    </row>
    <row r="459" spans="28:36" x14ac:dyDescent="0.35">
      <c r="AB459" s="51">
        <v>58</v>
      </c>
      <c r="AC459" s="61">
        <v>8.5105891196052958</v>
      </c>
      <c r="AD459" s="61">
        <v>0.62274421372803346</v>
      </c>
      <c r="AJ459" s="67"/>
    </row>
    <row r="460" spans="28:36" x14ac:dyDescent="0.35">
      <c r="AB460" s="51">
        <v>59</v>
      </c>
      <c r="AC460" s="61">
        <v>11.566311071069537</v>
      </c>
      <c r="AD460" s="61">
        <v>1.6003555955970636</v>
      </c>
      <c r="AJ460" s="67"/>
    </row>
    <row r="461" spans="28:36" ht="14.5" thickBot="1" x14ac:dyDescent="0.4">
      <c r="AB461" s="53">
        <v>60</v>
      </c>
      <c r="AC461" s="70">
        <v>8.1951117445924311</v>
      </c>
      <c r="AD461" s="70">
        <v>-0.2451117445924309</v>
      </c>
      <c r="AE461" s="70"/>
      <c r="AF461" s="70"/>
      <c r="AG461" s="70"/>
      <c r="AH461" s="70"/>
      <c r="AI461" s="70"/>
      <c r="AJ461" s="73"/>
    </row>
    <row r="463" spans="28:36" ht="14.5" thickBot="1" x14ac:dyDescent="0.4"/>
    <row r="464" spans="28:36" ht="114" x14ac:dyDescent="0.35">
      <c r="AB464" s="50" t="s">
        <v>149</v>
      </c>
      <c r="AC464" s="74"/>
      <c r="AD464" s="74"/>
      <c r="AE464" s="74"/>
      <c r="AF464" s="74"/>
      <c r="AG464" s="74"/>
      <c r="AH464" s="74"/>
      <c r="AI464" s="74"/>
      <c r="AJ464" s="75"/>
    </row>
    <row r="465" spans="24:36" x14ac:dyDescent="0.35">
      <c r="AB465" s="51" t="s">
        <v>72</v>
      </c>
      <c r="AJ465" s="67"/>
    </row>
    <row r="466" spans="24:36" ht="14.5" thickBot="1" x14ac:dyDescent="0.4">
      <c r="AB466" s="51"/>
      <c r="AJ466" s="67"/>
    </row>
    <row r="467" spans="24:36" x14ac:dyDescent="0.35">
      <c r="AB467" s="52" t="s">
        <v>73</v>
      </c>
      <c r="AC467" s="58"/>
      <c r="AJ467" s="67"/>
    </row>
    <row r="468" spans="24:36" x14ac:dyDescent="0.35">
      <c r="AB468" s="51" t="s">
        <v>74</v>
      </c>
      <c r="AC468" s="61">
        <v>0.94253887212140808</v>
      </c>
      <c r="AJ468" s="67"/>
    </row>
    <row r="469" spans="24:36" x14ac:dyDescent="0.35">
      <c r="AB469" s="51" t="s">
        <v>75</v>
      </c>
      <c r="AC469" s="61">
        <v>0.88837952545989596</v>
      </c>
      <c r="AJ469" s="67"/>
    </row>
    <row r="470" spans="24:36" x14ac:dyDescent="0.35">
      <c r="AB470" s="51" t="s">
        <v>76</v>
      </c>
      <c r="AC470" s="61">
        <v>0.87574324532328041</v>
      </c>
      <c r="AJ470" s="67"/>
    </row>
    <row r="471" spans="24:36" x14ac:dyDescent="0.35">
      <c r="AB471" s="51" t="s">
        <v>77</v>
      </c>
      <c r="AC471" s="61">
        <v>1.098855953594893</v>
      </c>
      <c r="AJ471" s="67"/>
    </row>
    <row r="472" spans="24:36" ht="14.5" thickBot="1" x14ac:dyDescent="0.4">
      <c r="AB472" s="53" t="s">
        <v>78</v>
      </c>
      <c r="AC472" s="70">
        <v>60</v>
      </c>
      <c r="AJ472" s="67"/>
    </row>
    <row r="473" spans="24:36" x14ac:dyDescent="0.35">
      <c r="AB473" s="51"/>
      <c r="AJ473" s="67"/>
    </row>
    <row r="474" spans="24:36" ht="14.5" thickBot="1" x14ac:dyDescent="0.4">
      <c r="AB474" s="54" t="s">
        <v>79</v>
      </c>
      <c r="AJ474" s="67"/>
    </row>
    <row r="475" spans="24:36" ht="28" x14ac:dyDescent="0.35">
      <c r="AB475" s="52"/>
      <c r="AC475" s="49" t="s">
        <v>84</v>
      </c>
      <c r="AD475" s="49" t="s">
        <v>85</v>
      </c>
      <c r="AE475" s="47" t="s">
        <v>86</v>
      </c>
      <c r="AF475" s="47" t="s">
        <v>87</v>
      </c>
      <c r="AG475" s="47" t="s">
        <v>88</v>
      </c>
      <c r="AJ475" s="67"/>
    </row>
    <row r="476" spans="24:36" x14ac:dyDescent="0.35">
      <c r="AB476" s="54" t="s">
        <v>80</v>
      </c>
      <c r="AC476" s="91">
        <v>6</v>
      </c>
      <c r="AD476" s="91">
        <v>509.34503477552721</v>
      </c>
      <c r="AE476" s="61">
        <v>84.89083912925453</v>
      </c>
      <c r="AF476" s="61">
        <v>70.303880244446347</v>
      </c>
      <c r="AG476" s="61">
        <v>1.8177111432162694E-23</v>
      </c>
      <c r="AJ476" s="67"/>
    </row>
    <row r="477" spans="24:36" x14ac:dyDescent="0.35">
      <c r="AB477" s="54" t="s">
        <v>81</v>
      </c>
      <c r="AC477" s="61">
        <v>53</v>
      </c>
      <c r="AD477" s="61">
        <v>63.996673557799888</v>
      </c>
      <c r="AE477" s="61">
        <v>1.2074844067509414</v>
      </c>
      <c r="AJ477" s="67"/>
    </row>
    <row r="478" spans="24:36" ht="14.5" thickBot="1" x14ac:dyDescent="0.4">
      <c r="AB478" s="55" t="s">
        <v>82</v>
      </c>
      <c r="AC478" s="70">
        <v>59</v>
      </c>
      <c r="AD478" s="70">
        <v>573.34170833332712</v>
      </c>
      <c r="AE478" s="70"/>
      <c r="AF478" s="70"/>
      <c r="AG478" s="70"/>
      <c r="AJ478" s="67"/>
    </row>
    <row r="479" spans="24:36" ht="14.5" thickBot="1" x14ac:dyDescent="0.4">
      <c r="X479" s="61" t="s">
        <v>167</v>
      </c>
      <c r="AB479" s="51"/>
      <c r="AJ479" s="67"/>
    </row>
    <row r="480" spans="24:36" ht="28" x14ac:dyDescent="0.35">
      <c r="X480" s="49" t="s">
        <v>89</v>
      </c>
      <c r="Y480" s="49" t="s">
        <v>89</v>
      </c>
      <c r="AB480" s="52"/>
      <c r="AC480" s="49" t="s">
        <v>89</v>
      </c>
      <c r="AD480" s="49" t="s">
        <v>77</v>
      </c>
      <c r="AE480" s="49" t="s">
        <v>90</v>
      </c>
      <c r="AF480" s="49" t="s">
        <v>91</v>
      </c>
      <c r="AG480" s="49" t="s">
        <v>92</v>
      </c>
      <c r="AH480" s="49" t="s">
        <v>93</v>
      </c>
      <c r="AI480" s="49" t="s">
        <v>94</v>
      </c>
      <c r="AJ480" s="56" t="s">
        <v>95</v>
      </c>
    </row>
    <row r="481" spans="1:36" x14ac:dyDescent="0.35">
      <c r="X481" s="61">
        <v>-184.22620588268191</v>
      </c>
      <c r="Y481" s="61">
        <v>-224.05286777866766</v>
      </c>
      <c r="AB481" s="54" t="s">
        <v>83</v>
      </c>
      <c r="AC481" s="61">
        <v>-184.22620588268191</v>
      </c>
      <c r="AD481" s="61">
        <v>58.237638136633848</v>
      </c>
      <c r="AE481" s="61">
        <v>-3.163352975449671</v>
      </c>
      <c r="AF481" s="61">
        <v>2.5819786266916274E-3</v>
      </c>
      <c r="AG481" s="61">
        <v>-301.0361153520065</v>
      </c>
      <c r="AH481" s="61">
        <v>-67.41629641335733</v>
      </c>
      <c r="AI481" s="61">
        <v>-301.0361153520065</v>
      </c>
      <c r="AJ481" s="67">
        <v>-67.41629641335733</v>
      </c>
    </row>
    <row r="482" spans="1:36" ht="28" x14ac:dyDescent="0.35">
      <c r="X482" s="61">
        <v>5.5522014608797718</v>
      </c>
      <c r="Y482" s="61">
        <v>-1.7198191318500933</v>
      </c>
      <c r="AB482" s="54" t="s">
        <v>144</v>
      </c>
      <c r="AC482" s="61">
        <v>5.5522014608797718</v>
      </c>
      <c r="AD482" s="61">
        <v>3.1421686550018708</v>
      </c>
      <c r="AE482" s="61">
        <v>1.7669966416479532</v>
      </c>
      <c r="AF482" s="61">
        <v>8.2986421248280165E-2</v>
      </c>
      <c r="AG482" s="61">
        <v>-0.7501907355035673</v>
      </c>
      <c r="AH482" s="61">
        <v>11.854593657263111</v>
      </c>
      <c r="AI482" s="61">
        <v>-0.7501907355035673</v>
      </c>
      <c r="AJ482" s="67">
        <v>11.854593657263111</v>
      </c>
    </row>
    <row r="483" spans="1:36" ht="28" x14ac:dyDescent="0.35">
      <c r="X483" s="61">
        <v>0.19727496332514496</v>
      </c>
      <c r="Y483" s="61">
        <v>-7.5230215556614632E-2</v>
      </c>
      <c r="AB483" s="54" t="s">
        <v>41</v>
      </c>
      <c r="AC483" s="61">
        <v>0.19727496332514496</v>
      </c>
      <c r="AD483" s="61">
        <v>5.675670171699039E-2</v>
      </c>
      <c r="AE483" s="61">
        <v>3.4758003435229528</v>
      </c>
      <c r="AF483" s="77">
        <v>1.0244844160271589E-3</v>
      </c>
      <c r="AG483" s="61">
        <v>8.3435436148840636E-2</v>
      </c>
      <c r="AH483" s="61">
        <v>0.31111449050144929</v>
      </c>
      <c r="AI483" s="61">
        <v>8.3435436148840636E-2</v>
      </c>
      <c r="AJ483" s="67">
        <v>0.31111449050144929</v>
      </c>
    </row>
    <row r="484" spans="1:36" ht="28" x14ac:dyDescent="0.35">
      <c r="X484" s="61">
        <v>-0.11698591395461838</v>
      </c>
      <c r="Y484" s="61">
        <v>0.23942007143012065</v>
      </c>
      <c r="AB484" s="54" t="s">
        <v>26</v>
      </c>
      <c r="AC484" s="61">
        <v>-0.11698591395461838</v>
      </c>
      <c r="AD484" s="61">
        <v>3.6511358670746188E-2</v>
      </c>
      <c r="AE484" s="61">
        <v>-3.2040964295407175</v>
      </c>
      <c r="AF484" s="77">
        <v>2.2948322321471172E-3</v>
      </c>
      <c r="AG484" s="61">
        <v>-0.19021842539208192</v>
      </c>
      <c r="AH484" s="61">
        <v>-4.3753402517154844E-2</v>
      </c>
      <c r="AI484" s="61">
        <v>-0.19021842539208192</v>
      </c>
      <c r="AJ484" s="67">
        <v>-4.3753402517154844E-2</v>
      </c>
    </row>
    <row r="485" spans="1:36" ht="28" x14ac:dyDescent="0.35">
      <c r="X485" s="61">
        <v>0.54665958434816531</v>
      </c>
      <c r="Y485" s="61">
        <v>7.223639640497552E-2</v>
      </c>
      <c r="AB485" s="54" t="s">
        <v>27</v>
      </c>
      <c r="AC485" s="61">
        <v>0.54665958434816531</v>
      </c>
      <c r="AD485" s="61">
        <v>0.15118798909424558</v>
      </c>
      <c r="AE485" s="61">
        <v>3.6157606673860569</v>
      </c>
      <c r="AF485" s="77">
        <v>6.6747108024301557E-4</v>
      </c>
      <c r="AG485" s="61">
        <v>0.2434148806822205</v>
      </c>
      <c r="AH485" s="61">
        <v>0.84990428801411011</v>
      </c>
      <c r="AI485" s="61">
        <v>0.2434148806822205</v>
      </c>
      <c r="AJ485" s="67">
        <v>0.84990428801411011</v>
      </c>
    </row>
    <row r="486" spans="1:36" ht="28" x14ac:dyDescent="0.35">
      <c r="X486" s="61">
        <v>-0.11781815622724159</v>
      </c>
      <c r="Y486" s="61">
        <v>-0.18666544344557914</v>
      </c>
      <c r="AB486" s="54" t="s">
        <v>116</v>
      </c>
      <c r="AC486" s="61">
        <v>-0.11781815622724159</v>
      </c>
      <c r="AD486" s="61">
        <v>5.0845626152819096E-2</v>
      </c>
      <c r="AE486" s="61">
        <v>-2.3171738680753617</v>
      </c>
      <c r="AF486" s="77">
        <v>2.4388845467267026E-2</v>
      </c>
      <c r="AG486" s="61">
        <v>-0.21980156726268801</v>
      </c>
      <c r="AH486" s="61">
        <v>-1.583474519179516E-2</v>
      </c>
      <c r="AI486" s="61">
        <v>-0.21980156726268801</v>
      </c>
      <c r="AJ486" s="67">
        <v>-1.583474519179516E-2</v>
      </c>
    </row>
    <row r="487" spans="1:36" ht="14.5" thickBot="1" x14ac:dyDescent="0.4">
      <c r="X487" s="70">
        <v>0.37296837693220031</v>
      </c>
      <c r="Y487" s="61">
        <v>0.75950304957020998</v>
      </c>
      <c r="AB487" s="55" t="s">
        <v>117</v>
      </c>
      <c r="AC487" s="70">
        <v>0.37296837693220031</v>
      </c>
      <c r="AD487" s="70">
        <v>0.18566960956551959</v>
      </c>
      <c r="AE487" s="70">
        <v>2.0087744989876022</v>
      </c>
      <c r="AF487" s="78">
        <v>4.966736803187588E-2</v>
      </c>
      <c r="AG487" s="70">
        <v>5.6230109392696459E-4</v>
      </c>
      <c r="AH487" s="70">
        <v>0.74537445277047365</v>
      </c>
      <c r="AI487" s="70">
        <v>5.6230109392696459E-4</v>
      </c>
      <c r="AJ487" s="73">
        <v>0.74537445277047365</v>
      </c>
    </row>
    <row r="488" spans="1:36" ht="14.5" thickBot="1" x14ac:dyDescent="0.4">
      <c r="Y488" s="70">
        <v>1.1183210654896929E-2</v>
      </c>
      <c r="AB488" s="51"/>
      <c r="AJ488" s="67"/>
    </row>
    <row r="489" spans="1:36" x14ac:dyDescent="0.35">
      <c r="AB489" s="51"/>
      <c r="AJ489" s="67"/>
    </row>
    <row r="490" spans="1:36" x14ac:dyDescent="0.35">
      <c r="AB490" s="51"/>
      <c r="AJ490" s="67"/>
    </row>
    <row r="491" spans="1:36" ht="14.5" thickBot="1" x14ac:dyDescent="0.4">
      <c r="AB491" s="51" t="s">
        <v>96</v>
      </c>
      <c r="AJ491" s="67"/>
    </row>
    <row r="492" spans="1:36" ht="14.5" thickBot="1" x14ac:dyDescent="0.4">
      <c r="A492" s="125" t="s">
        <v>154</v>
      </c>
      <c r="B492" s="126"/>
      <c r="C492" s="74"/>
      <c r="D492" s="74"/>
      <c r="E492" s="74"/>
      <c r="F492" s="74"/>
      <c r="G492" s="74"/>
      <c r="H492" s="74"/>
      <c r="I492" s="75"/>
      <c r="AB492" s="51"/>
      <c r="AJ492" s="67"/>
    </row>
    <row r="493" spans="1:36" ht="56" x14ac:dyDescent="0.3">
      <c r="A493" s="84" t="s">
        <v>99</v>
      </c>
      <c r="B493" s="61" t="s">
        <v>155</v>
      </c>
      <c r="C493" s="61" t="s">
        <v>156</v>
      </c>
      <c r="D493" s="61" t="s">
        <v>157</v>
      </c>
      <c r="F493" s="124" t="s">
        <v>158</v>
      </c>
      <c r="G493" s="124"/>
      <c r="H493" s="124"/>
      <c r="I493" s="85"/>
      <c r="AB493" s="52" t="s">
        <v>97</v>
      </c>
      <c r="AC493" s="47" t="s">
        <v>98</v>
      </c>
      <c r="AD493" s="58" t="s">
        <v>99</v>
      </c>
      <c r="AJ493" s="67"/>
    </row>
    <row r="494" spans="1:36" x14ac:dyDescent="0.3">
      <c r="A494" s="86">
        <v>-2.6841813461127844</v>
      </c>
      <c r="B494" s="61">
        <v>1</v>
      </c>
      <c r="C494" s="61">
        <f>(B494-0.375)/60.25</f>
        <v>1.0373443983402489E-2</v>
      </c>
      <c r="D494" s="61">
        <f>NORMSINV(C494)</f>
        <v>-2.3125591810669324</v>
      </c>
      <c r="F494" s="25" t="s">
        <v>159</v>
      </c>
      <c r="G494" s="25"/>
      <c r="H494" s="25"/>
      <c r="I494" s="85"/>
      <c r="AB494" s="51">
        <v>1</v>
      </c>
      <c r="AC494" s="61">
        <v>11.706574015838562</v>
      </c>
      <c r="AD494" s="61">
        <v>0.15175931749473826</v>
      </c>
      <c r="AJ494" s="67"/>
    </row>
    <row r="495" spans="1:36" x14ac:dyDescent="0.3">
      <c r="A495" s="86">
        <v>-1.994570492980305</v>
      </c>
      <c r="B495" s="61">
        <v>2</v>
      </c>
      <c r="C495" s="61">
        <f t="shared" ref="C495:C553" si="6">(B495-0.375)/60.25</f>
        <v>2.6970954356846474E-2</v>
      </c>
      <c r="D495" s="61">
        <f t="shared" ref="D495:D553" si="7">NORMSINV(C495)</f>
        <v>-1.9273027690846123</v>
      </c>
      <c r="F495" s="25" t="s">
        <v>160</v>
      </c>
      <c r="G495" s="25"/>
      <c r="H495" s="25"/>
      <c r="I495" s="85"/>
      <c r="AB495" s="51">
        <v>2</v>
      </c>
      <c r="AC495" s="61">
        <v>5.7442944233878501</v>
      </c>
      <c r="AD495" s="61">
        <v>-1.1942944233878503</v>
      </c>
      <c r="AJ495" s="67"/>
    </row>
    <row r="496" spans="1:36" x14ac:dyDescent="0.3">
      <c r="A496" s="86">
        <v>-1.8331553419639124</v>
      </c>
      <c r="B496" s="61">
        <v>3</v>
      </c>
      <c r="C496" s="61">
        <f t="shared" si="6"/>
        <v>4.3568464730290454E-2</v>
      </c>
      <c r="D496" s="61">
        <f t="shared" si="7"/>
        <v>-1.7106977165451227</v>
      </c>
      <c r="F496" s="25" t="s">
        <v>161</v>
      </c>
      <c r="G496" s="25"/>
      <c r="H496" s="25"/>
      <c r="I496" s="85"/>
      <c r="AB496" s="51">
        <v>3</v>
      </c>
      <c r="AC496" s="61">
        <v>12.003409281260868</v>
      </c>
      <c r="AD496" s="61">
        <v>-0.49507594792756748</v>
      </c>
      <c r="AJ496" s="67"/>
    </row>
    <row r="497" spans="1:36" x14ac:dyDescent="0.3">
      <c r="A497" s="86">
        <v>-1.5391007385546303</v>
      </c>
      <c r="B497" s="61">
        <v>4</v>
      </c>
      <c r="C497" s="61">
        <f t="shared" si="6"/>
        <v>6.0165975103734441E-2</v>
      </c>
      <c r="D497" s="61">
        <f t="shared" si="7"/>
        <v>-1.553381792085142</v>
      </c>
      <c r="F497" s="25" t="s">
        <v>162</v>
      </c>
      <c r="G497" s="25"/>
      <c r="H497" s="25"/>
      <c r="I497" s="85"/>
      <c r="AB497" s="51">
        <v>4</v>
      </c>
      <c r="AC497" s="61">
        <v>5.1039553932524573</v>
      </c>
      <c r="AD497" s="61">
        <v>-0.70395539325246759</v>
      </c>
      <c r="AJ497" s="67"/>
    </row>
    <row r="498" spans="1:36" x14ac:dyDescent="0.3">
      <c r="A498" s="86">
        <v>-1.536908989422948</v>
      </c>
      <c r="B498" s="61">
        <v>5</v>
      </c>
      <c r="C498" s="61">
        <f t="shared" si="6"/>
        <v>7.6763485477178428E-2</v>
      </c>
      <c r="D498" s="61">
        <f t="shared" si="7"/>
        <v>-1.4271836327138332</v>
      </c>
      <c r="F498" s="25" t="s">
        <v>163</v>
      </c>
      <c r="G498" s="25"/>
      <c r="H498" s="25"/>
      <c r="I498" s="85"/>
      <c r="AB498" s="51">
        <v>5</v>
      </c>
      <c r="AC498" s="61">
        <v>12.198720255197539</v>
      </c>
      <c r="AD498" s="61">
        <v>-0.47372025519753969</v>
      </c>
      <c r="AJ498" s="67"/>
    </row>
    <row r="499" spans="1:36" x14ac:dyDescent="0.3">
      <c r="A499" s="86">
        <v>-1.3820915466123198</v>
      </c>
      <c r="B499" s="61">
        <v>6</v>
      </c>
      <c r="C499" s="61">
        <f t="shared" si="6"/>
        <v>9.3360995850622408E-2</v>
      </c>
      <c r="D499" s="61">
        <f t="shared" si="7"/>
        <v>-1.3203386053437323</v>
      </c>
      <c r="F499" s="25" t="s">
        <v>164</v>
      </c>
      <c r="G499" s="25"/>
      <c r="H499" s="25"/>
      <c r="I499" s="85"/>
      <c r="AB499" s="51">
        <v>6</v>
      </c>
      <c r="AC499" s="61">
        <v>5.3154248799456498</v>
      </c>
      <c r="AD499" s="61">
        <v>-1.3820915466123198</v>
      </c>
      <c r="AJ499" s="67"/>
    </row>
    <row r="500" spans="1:36" x14ac:dyDescent="0.3">
      <c r="A500" s="86">
        <v>-1.2527985240313839</v>
      </c>
      <c r="B500" s="61">
        <v>7</v>
      </c>
      <c r="C500" s="61">
        <f t="shared" si="6"/>
        <v>0.10995850622406639</v>
      </c>
      <c r="D500" s="61">
        <f t="shared" si="7"/>
        <v>-1.2267488197332148</v>
      </c>
      <c r="F500" s="25" t="s">
        <v>165</v>
      </c>
      <c r="G500" s="25"/>
      <c r="H500" s="25"/>
      <c r="I500" s="85"/>
      <c r="AB500" s="51">
        <v>7</v>
      </c>
      <c r="AC500" s="61">
        <v>11.790881890921472</v>
      </c>
      <c r="AD500" s="61">
        <v>0.29245144241182786</v>
      </c>
      <c r="AJ500" s="67"/>
    </row>
    <row r="501" spans="1:36" x14ac:dyDescent="0.3">
      <c r="A501" s="86">
        <v>-1.1942944233878503</v>
      </c>
      <c r="B501" s="61">
        <v>8</v>
      </c>
      <c r="C501" s="61">
        <f t="shared" si="6"/>
        <v>0.12655601659751037</v>
      </c>
      <c r="D501" s="61">
        <f t="shared" si="7"/>
        <v>-1.1428231304228742</v>
      </c>
      <c r="F501" s="25" t="s">
        <v>166</v>
      </c>
      <c r="G501" s="25"/>
      <c r="H501" s="25"/>
      <c r="I501" s="85"/>
      <c r="AB501" s="51">
        <v>8</v>
      </c>
      <c r="AC501" s="61">
        <v>5.1869089894229479</v>
      </c>
      <c r="AD501" s="61">
        <v>-1.536908989422948</v>
      </c>
      <c r="AJ501" s="67"/>
    </row>
    <row r="502" spans="1:36" x14ac:dyDescent="0.35">
      <c r="A502" s="86">
        <v>-0.98078381255794334</v>
      </c>
      <c r="B502" s="61">
        <v>9</v>
      </c>
      <c r="C502" s="61">
        <f t="shared" si="6"/>
        <v>0.14315352697095435</v>
      </c>
      <c r="D502" s="61">
        <f t="shared" si="7"/>
        <v>-1.0662579466793611</v>
      </c>
      <c r="I502" s="67"/>
      <c r="AB502" s="51">
        <v>9</v>
      </c>
      <c r="AC502" s="61">
        <v>12.317345951509623</v>
      </c>
      <c r="AD502" s="61">
        <v>-0.72567928484302335</v>
      </c>
      <c r="AJ502" s="67"/>
    </row>
    <row r="503" spans="1:36" x14ac:dyDescent="0.35">
      <c r="A503" s="86">
        <v>-0.85780898826457097</v>
      </c>
      <c r="B503" s="61">
        <v>10</v>
      </c>
      <c r="C503" s="61">
        <f t="shared" si="6"/>
        <v>0.15975103734439833</v>
      </c>
      <c r="D503" s="61">
        <f t="shared" si="7"/>
        <v>-0.99548162933398199</v>
      </c>
      <c r="I503" s="67"/>
      <c r="AB503" s="51">
        <v>10</v>
      </c>
      <c r="AC503" s="61">
        <v>5.2244377766639616</v>
      </c>
      <c r="AD503" s="61">
        <v>0.90889555666936861</v>
      </c>
      <c r="AJ503" s="67"/>
    </row>
    <row r="504" spans="1:36" x14ac:dyDescent="0.35">
      <c r="A504" s="86">
        <v>-0.74691642254249579</v>
      </c>
      <c r="B504" s="61">
        <v>11</v>
      </c>
      <c r="C504" s="61">
        <f t="shared" si="6"/>
        <v>0.17634854771784234</v>
      </c>
      <c r="D504" s="61">
        <f t="shared" si="7"/>
        <v>-0.92937052908103723</v>
      </c>
      <c r="I504" s="67"/>
      <c r="AB504" s="51">
        <v>11</v>
      </c>
      <c r="AC504" s="61">
        <v>12.481448946877521</v>
      </c>
      <c r="AD504" s="61">
        <v>3.5217719789079283E-2</v>
      </c>
      <c r="AJ504" s="67"/>
    </row>
    <row r="505" spans="1:36" x14ac:dyDescent="0.35">
      <c r="A505" s="86">
        <v>-0.72567928484302335</v>
      </c>
      <c r="B505" s="61">
        <v>12</v>
      </c>
      <c r="C505" s="61">
        <f t="shared" si="6"/>
        <v>0.19294605809128632</v>
      </c>
      <c r="D505" s="61">
        <f t="shared" si="7"/>
        <v>-0.867091064342285</v>
      </c>
      <c r="I505" s="67"/>
      <c r="AB505" s="51">
        <v>12</v>
      </c>
      <c r="AC505" s="61">
        <v>7.957941198437517</v>
      </c>
      <c r="AD505" s="61">
        <v>-0.21627453177085698</v>
      </c>
      <c r="AJ505" s="67"/>
    </row>
    <row r="506" spans="1:36" x14ac:dyDescent="0.35">
      <c r="A506" s="86">
        <v>-0.70395539325246759</v>
      </c>
      <c r="B506" s="61">
        <v>13</v>
      </c>
      <c r="C506" s="61">
        <f t="shared" si="6"/>
        <v>0.2095435684647303</v>
      </c>
      <c r="D506" s="61">
        <f t="shared" si="7"/>
        <v>-0.80800598473110141</v>
      </c>
      <c r="I506" s="67"/>
      <c r="AB506" s="51">
        <v>13</v>
      </c>
      <c r="AC506" s="61">
        <v>12.7680541840432</v>
      </c>
      <c r="AD506" s="61">
        <v>-0.3847208507098987</v>
      </c>
      <c r="AJ506" s="67"/>
    </row>
    <row r="507" spans="1:36" x14ac:dyDescent="0.35">
      <c r="A507" s="86">
        <v>-0.65374341584886686</v>
      </c>
      <c r="B507" s="61">
        <v>14</v>
      </c>
      <c r="C507" s="61">
        <f t="shared" si="6"/>
        <v>0.22614107883817428</v>
      </c>
      <c r="D507" s="61">
        <f t="shared" si="7"/>
        <v>-0.75161576874042257</v>
      </c>
      <c r="I507" s="67"/>
      <c r="AB507" s="51">
        <v>14</v>
      </c>
      <c r="AC507" s="61">
        <v>8.786887938000401</v>
      </c>
      <c r="AD507" s="61">
        <v>-0.26188793800040067</v>
      </c>
      <c r="AJ507" s="67"/>
    </row>
    <row r="508" spans="1:36" x14ac:dyDescent="0.35">
      <c r="A508" s="86">
        <v>-0.54248537620594028</v>
      </c>
      <c r="B508" s="61">
        <v>15</v>
      </c>
      <c r="C508" s="61">
        <f t="shared" si="6"/>
        <v>0.24273858921161826</v>
      </c>
      <c r="D508" s="61">
        <f t="shared" si="7"/>
        <v>-0.69752039812215816</v>
      </c>
      <c r="I508" s="67"/>
      <c r="AB508" s="51">
        <v>15</v>
      </c>
      <c r="AC508" s="61">
        <v>12.528878063520633</v>
      </c>
      <c r="AD508" s="61">
        <v>2.2211219364793671</v>
      </c>
      <c r="AJ508" s="67"/>
    </row>
    <row r="509" spans="1:36" x14ac:dyDescent="0.35">
      <c r="A509" s="86">
        <v>-0.53478136865831516</v>
      </c>
      <c r="B509" s="61">
        <v>16</v>
      </c>
      <c r="C509" s="61">
        <f t="shared" si="6"/>
        <v>0.25933609958506226</v>
      </c>
      <c r="D509" s="61">
        <f t="shared" si="7"/>
        <v>-0.64539352379825077</v>
      </c>
      <c r="I509" s="67"/>
      <c r="AB509" s="51">
        <v>16</v>
      </c>
      <c r="AC509" s="61">
        <v>9.0242836913063744</v>
      </c>
      <c r="AD509" s="61">
        <v>0.26738297536028632</v>
      </c>
      <c r="AJ509" s="67"/>
    </row>
    <row r="510" spans="1:36" x14ac:dyDescent="0.35">
      <c r="A510" s="86">
        <v>-0.51642856786667934</v>
      </c>
      <c r="B510" s="61">
        <v>17</v>
      </c>
      <c r="C510" s="61">
        <f t="shared" si="6"/>
        <v>0.27593360995850624</v>
      </c>
      <c r="D510" s="61">
        <f t="shared" si="7"/>
        <v>-0.59496447165389554</v>
      </c>
      <c r="I510" s="67"/>
      <c r="AB510" s="51">
        <v>17</v>
      </c>
      <c r="AC510" s="61">
        <v>13.744707989498181</v>
      </c>
      <c r="AD510" s="61">
        <v>1.1136253438351194</v>
      </c>
      <c r="AJ510" s="67"/>
    </row>
    <row r="511" spans="1:36" x14ac:dyDescent="0.35">
      <c r="A511" s="86">
        <v>-0.49507594792756748</v>
      </c>
      <c r="B511" s="61">
        <v>18</v>
      </c>
      <c r="C511" s="61">
        <f t="shared" si="6"/>
        <v>0.29253112033195022</v>
      </c>
      <c r="D511" s="61">
        <f t="shared" si="7"/>
        <v>-0.54600537763897594</v>
      </c>
      <c r="I511" s="67"/>
      <c r="AB511" s="51">
        <v>18</v>
      </c>
      <c r="AC511" s="61">
        <v>9.4431147019916448</v>
      </c>
      <c r="AD511" s="61">
        <v>-0.53478136865831516</v>
      </c>
      <c r="AJ511" s="67"/>
    </row>
    <row r="512" spans="1:36" x14ac:dyDescent="0.35">
      <c r="A512" s="86">
        <v>-0.47372025519753969</v>
      </c>
      <c r="B512" s="61">
        <v>19</v>
      </c>
      <c r="C512" s="61">
        <f t="shared" si="6"/>
        <v>0.3091286307053942</v>
      </c>
      <c r="D512" s="61">
        <f t="shared" si="7"/>
        <v>-0.49832177652705717</v>
      </c>
      <c r="I512" s="67"/>
      <c r="AB512" s="51">
        <v>19</v>
      </c>
      <c r="AC512" s="61">
        <v>13.452903826313605</v>
      </c>
      <c r="AD512" s="61">
        <v>-1.994570492980305</v>
      </c>
      <c r="AJ512" s="67"/>
    </row>
    <row r="513" spans="1:36" x14ac:dyDescent="0.35">
      <c r="A513" s="86">
        <v>-0.3847208507098987</v>
      </c>
      <c r="B513" s="61">
        <v>20</v>
      </c>
      <c r="C513" s="61">
        <f t="shared" si="6"/>
        <v>0.32572614107883818</v>
      </c>
      <c r="D513" s="61">
        <f t="shared" si="7"/>
        <v>-0.45174557439529778</v>
      </c>
      <c r="I513" s="67"/>
      <c r="AB513" s="51">
        <v>20</v>
      </c>
      <c r="AC513" s="61">
        <v>8.6293704491504677</v>
      </c>
      <c r="AD513" s="61">
        <v>1.845629550849532</v>
      </c>
      <c r="AJ513" s="67"/>
    </row>
    <row r="514" spans="1:36" x14ac:dyDescent="0.35">
      <c r="A514" s="86">
        <v>-0.38463815374104904</v>
      </c>
      <c r="B514" s="61">
        <v>21</v>
      </c>
      <c r="C514" s="61">
        <f t="shared" si="6"/>
        <v>0.34232365145228216</v>
      </c>
      <c r="D514" s="61">
        <f t="shared" si="7"/>
        <v>-0.40612970197974385</v>
      </c>
      <c r="I514" s="67"/>
      <c r="AB514" s="51">
        <v>21</v>
      </c>
      <c r="AC514" s="61">
        <v>10.75081870953924</v>
      </c>
      <c r="AD514" s="61">
        <v>-0.54248537620594028</v>
      </c>
      <c r="AJ514" s="67"/>
    </row>
    <row r="515" spans="1:36" x14ac:dyDescent="0.35">
      <c r="A515" s="86">
        <v>-0.35917288408764492</v>
      </c>
      <c r="B515" s="61">
        <v>22</v>
      </c>
      <c r="C515" s="61">
        <f t="shared" si="6"/>
        <v>0.35892116182572614</v>
      </c>
      <c r="D515" s="61">
        <f t="shared" si="7"/>
        <v>-0.3613439754040394</v>
      </c>
      <c r="I515" s="67"/>
      <c r="AB515" s="51">
        <v>22</v>
      </c>
      <c r="AC515" s="61">
        <v>9.1061268947555281</v>
      </c>
      <c r="AD515" s="61">
        <v>1.0539771911131979E-2</v>
      </c>
      <c r="AJ515" s="67"/>
    </row>
    <row r="516" spans="1:36" x14ac:dyDescent="0.35">
      <c r="A516" s="86">
        <v>-0.35713857174547048</v>
      </c>
      <c r="B516" s="61">
        <v>23</v>
      </c>
      <c r="C516" s="61">
        <f t="shared" si="6"/>
        <v>0.37551867219917012</v>
      </c>
      <c r="D516" s="61">
        <f t="shared" si="7"/>
        <v>-0.31727183793535896</v>
      </c>
      <c r="I516" s="67"/>
      <c r="AB516" s="51">
        <v>23</v>
      </c>
      <c r="AC516" s="61">
        <v>10.10576740522129</v>
      </c>
      <c r="AD516" s="61">
        <v>-1.5391007385546303</v>
      </c>
      <c r="AJ516" s="67"/>
    </row>
    <row r="517" spans="1:36" x14ac:dyDescent="0.35">
      <c r="A517" s="86">
        <v>-0.35511682233321196</v>
      </c>
      <c r="B517" s="61">
        <v>24</v>
      </c>
      <c r="C517" s="61">
        <f t="shared" si="6"/>
        <v>0.3921161825726141</v>
      </c>
      <c r="D517" s="61">
        <f t="shared" si="7"/>
        <v>-0.27380775307778515</v>
      </c>
      <c r="I517" s="67"/>
      <c r="AB517" s="51">
        <v>24</v>
      </c>
      <c r="AC517" s="61">
        <v>6.850839550754305</v>
      </c>
      <c r="AD517" s="61">
        <v>-0.35917288408764492</v>
      </c>
      <c r="AJ517" s="67"/>
    </row>
    <row r="518" spans="1:36" x14ac:dyDescent="0.35">
      <c r="A518" s="86">
        <v>-0.33468720573254274</v>
      </c>
      <c r="B518" s="61">
        <v>25</v>
      </c>
      <c r="C518" s="61">
        <f t="shared" si="6"/>
        <v>0.40871369294605808</v>
      </c>
      <c r="D518" s="61">
        <f t="shared" si="7"/>
        <v>-0.23085508410971364</v>
      </c>
      <c r="I518" s="67"/>
      <c r="AB518" s="51">
        <v>25</v>
      </c>
      <c r="AC518" s="61">
        <v>9.7667752756693815</v>
      </c>
      <c r="AD518" s="61">
        <v>-3.3441942336050801E-2</v>
      </c>
      <c r="AJ518" s="67"/>
    </row>
    <row r="519" spans="1:36" x14ac:dyDescent="0.35">
      <c r="A519" s="86">
        <v>-0.29637528690000003</v>
      </c>
      <c r="B519" s="61">
        <v>26</v>
      </c>
      <c r="C519" s="61">
        <f t="shared" si="6"/>
        <v>0.42531120331950206</v>
      </c>
      <c r="D519" s="61">
        <f t="shared" si="7"/>
        <v>-0.18832433937546392</v>
      </c>
      <c r="I519" s="67"/>
      <c r="AB519" s="51">
        <v>26</v>
      </c>
      <c r="AC519" s="61">
        <v>5.7331553419639123</v>
      </c>
      <c r="AD519" s="61">
        <v>-1.8331553419639124</v>
      </c>
      <c r="AJ519" s="67"/>
    </row>
    <row r="520" spans="1:36" x14ac:dyDescent="0.35">
      <c r="A520" s="86">
        <v>-0.26188793800040067</v>
      </c>
      <c r="B520" s="61">
        <v>27</v>
      </c>
      <c r="C520" s="61">
        <f t="shared" si="6"/>
        <v>0.44190871369294604</v>
      </c>
      <c r="D520" s="61">
        <f t="shared" si="7"/>
        <v>-0.14613169322905017</v>
      </c>
      <c r="I520" s="67"/>
      <c r="AB520" s="51">
        <v>27</v>
      </c>
      <c r="AC520" s="61">
        <v>10.888450155666511</v>
      </c>
      <c r="AD520" s="61">
        <v>-0.35511682233321196</v>
      </c>
      <c r="AJ520" s="67"/>
    </row>
    <row r="521" spans="1:36" x14ac:dyDescent="0.35">
      <c r="A521" s="86">
        <v>-0.25825269834066589</v>
      </c>
      <c r="B521" s="61">
        <v>28</v>
      </c>
      <c r="C521" s="61">
        <f t="shared" si="6"/>
        <v>0.45850622406639002</v>
      </c>
      <c r="D521" s="61">
        <f t="shared" si="7"/>
        <v>-0.10419771391158017</v>
      </c>
      <c r="I521" s="67"/>
      <c r="AB521" s="51">
        <v>28</v>
      </c>
      <c r="AC521" s="61">
        <v>3.9580925199002821</v>
      </c>
      <c r="AD521" s="61">
        <v>0.37524081343304827</v>
      </c>
      <c r="AJ521" s="67"/>
    </row>
    <row r="522" spans="1:36" x14ac:dyDescent="0.35">
      <c r="A522" s="86">
        <v>-0.21627453177085698</v>
      </c>
      <c r="B522" s="61">
        <v>29</v>
      </c>
      <c r="C522" s="61">
        <f t="shared" si="6"/>
        <v>0.475103734439834</v>
      </c>
      <c r="D522" s="61">
        <f t="shared" si="7"/>
        <v>-6.2446244660891791E-2</v>
      </c>
      <c r="I522" s="67"/>
      <c r="AB522" s="51">
        <v>29</v>
      </c>
      <c r="AC522" s="61">
        <v>10.172846650364008</v>
      </c>
      <c r="AD522" s="61">
        <v>-0.10617998369740711</v>
      </c>
      <c r="AJ522" s="67"/>
    </row>
    <row r="523" spans="1:36" x14ac:dyDescent="0.35">
      <c r="A523" s="86">
        <v>-0.14996571586324414</v>
      </c>
      <c r="B523" s="61">
        <v>30</v>
      </c>
      <c r="C523" s="61">
        <f t="shared" si="6"/>
        <v>0.49170124481327798</v>
      </c>
      <c r="D523" s="61">
        <f t="shared" si="7"/>
        <v>-2.0803394851032119E-2</v>
      </c>
      <c r="I523" s="67"/>
      <c r="AB523" s="51">
        <v>30</v>
      </c>
      <c r="AC523" s="61">
        <v>4.0304257224615796</v>
      </c>
      <c r="AD523" s="61">
        <v>-0.13875905579491965</v>
      </c>
      <c r="AJ523" s="67"/>
    </row>
    <row r="524" spans="1:36" x14ac:dyDescent="0.35">
      <c r="A524" s="86">
        <v>-0.13875905579491965</v>
      </c>
      <c r="B524" s="61">
        <v>31</v>
      </c>
      <c r="C524" s="61">
        <f t="shared" si="6"/>
        <v>0.50829875518672196</v>
      </c>
      <c r="D524" s="61">
        <f t="shared" si="7"/>
        <v>2.080339485103198E-2</v>
      </c>
      <c r="I524" s="67"/>
      <c r="AB524" s="51">
        <v>31</v>
      </c>
      <c r="AC524" s="61">
        <v>10.613041953566601</v>
      </c>
      <c r="AD524" s="61">
        <v>-0.29637528690000003</v>
      </c>
      <c r="AJ524" s="67"/>
    </row>
    <row r="525" spans="1:36" x14ac:dyDescent="0.35">
      <c r="A525" s="86">
        <v>-0.10617998369740711</v>
      </c>
      <c r="B525" s="61">
        <v>32</v>
      </c>
      <c r="C525" s="61">
        <f t="shared" si="6"/>
        <v>0.524896265560166</v>
      </c>
      <c r="D525" s="61">
        <f t="shared" si="7"/>
        <v>6.2446244660891791E-2</v>
      </c>
      <c r="I525" s="67"/>
      <c r="AB525" s="51">
        <v>32</v>
      </c>
      <c r="AC525" s="61">
        <v>4.1494756549312308</v>
      </c>
      <c r="AD525" s="61">
        <v>-0.85780898826457097</v>
      </c>
      <c r="AJ525" s="67"/>
    </row>
    <row r="526" spans="1:36" x14ac:dyDescent="0.35">
      <c r="A526" s="86">
        <v>-3.3441942336050801E-2</v>
      </c>
      <c r="B526" s="61">
        <v>33</v>
      </c>
      <c r="C526" s="61">
        <f t="shared" si="6"/>
        <v>0.54149377593360992</v>
      </c>
      <c r="D526" s="61">
        <f t="shared" si="7"/>
        <v>0.10419771391158003</v>
      </c>
      <c r="I526" s="67"/>
      <c r="AB526" s="51">
        <v>33</v>
      </c>
      <c r="AC526" s="61">
        <v>10.249792386629593</v>
      </c>
      <c r="AD526" s="61">
        <v>0.533540946703706</v>
      </c>
      <c r="AJ526" s="67"/>
    </row>
    <row r="527" spans="1:36" x14ac:dyDescent="0.35">
      <c r="A527" s="86">
        <v>-3.2034254648010574E-2</v>
      </c>
      <c r="B527" s="61">
        <v>34</v>
      </c>
      <c r="C527" s="61">
        <f t="shared" si="6"/>
        <v>0.55809128630705396</v>
      </c>
      <c r="D527" s="61">
        <f t="shared" si="7"/>
        <v>0.14613169322905017</v>
      </c>
      <c r="I527" s="67"/>
      <c r="AB527" s="51">
        <v>34</v>
      </c>
      <c r="AC527" s="61">
        <v>3.4566932001495974</v>
      </c>
      <c r="AD527" s="61">
        <v>0.84330679985040247</v>
      </c>
      <c r="AJ527" s="67"/>
    </row>
    <row r="528" spans="1:36" x14ac:dyDescent="0.35">
      <c r="A528" s="86">
        <v>1.0539771911131979E-2</v>
      </c>
      <c r="B528" s="61">
        <v>35</v>
      </c>
      <c r="C528" s="61">
        <f t="shared" si="6"/>
        <v>0.57468879668049788</v>
      </c>
      <c r="D528" s="61">
        <f t="shared" si="7"/>
        <v>0.18832433937546375</v>
      </c>
      <c r="I528" s="67"/>
      <c r="AB528" s="51">
        <v>35</v>
      </c>
      <c r="AC528" s="61">
        <v>11.059794711763026</v>
      </c>
      <c r="AD528" s="61">
        <v>1.6318719549035752</v>
      </c>
      <c r="AJ528" s="67"/>
    </row>
    <row r="529" spans="1:36" x14ac:dyDescent="0.35">
      <c r="A529" s="86">
        <v>3.5217719789079283E-2</v>
      </c>
      <c r="B529" s="61">
        <v>36</v>
      </c>
      <c r="C529" s="61">
        <f t="shared" si="6"/>
        <v>0.59128630705394192</v>
      </c>
      <c r="D529" s="61">
        <f t="shared" si="7"/>
        <v>0.23085508410971364</v>
      </c>
      <c r="I529" s="67"/>
      <c r="AB529" s="51">
        <v>36</v>
      </c>
      <c r="AC529" s="61">
        <v>4.999392806280742</v>
      </c>
      <c r="AD529" s="61">
        <v>2.2006071937192582</v>
      </c>
      <c r="AJ529" s="67"/>
    </row>
    <row r="530" spans="1:36" x14ac:dyDescent="0.35">
      <c r="A530" s="86">
        <v>0.15175931749473826</v>
      </c>
      <c r="B530" s="61">
        <v>37</v>
      </c>
      <c r="C530" s="61">
        <f t="shared" si="6"/>
        <v>0.60788381742738584</v>
      </c>
      <c r="D530" s="61">
        <f t="shared" si="7"/>
        <v>0.27380775307778499</v>
      </c>
      <c r="I530" s="67"/>
      <c r="AB530" s="51">
        <v>37</v>
      </c>
      <c r="AC530" s="61">
        <v>11.801353872399142</v>
      </c>
      <c r="AD530" s="61">
        <v>-0.33468720573254274</v>
      </c>
      <c r="AJ530" s="67"/>
    </row>
    <row r="531" spans="1:36" x14ac:dyDescent="0.35">
      <c r="A531" s="86">
        <v>0.26738297536028632</v>
      </c>
      <c r="B531" s="61">
        <v>38</v>
      </c>
      <c r="C531" s="61">
        <f t="shared" si="6"/>
        <v>0.62448132780082988</v>
      </c>
      <c r="D531" s="61">
        <f t="shared" si="7"/>
        <v>0.31727183793535896</v>
      </c>
      <c r="I531" s="67"/>
      <c r="AB531" s="51">
        <v>38</v>
      </c>
      <c r="AC531" s="61">
        <v>8.0416323825299045</v>
      </c>
      <c r="AD531" s="61">
        <v>-0.14996571586324414</v>
      </c>
      <c r="AJ531" s="67"/>
    </row>
    <row r="532" spans="1:36" x14ac:dyDescent="0.35">
      <c r="A532" s="86">
        <v>0.29245144241182786</v>
      </c>
      <c r="B532" s="61">
        <v>39</v>
      </c>
      <c r="C532" s="61">
        <f t="shared" si="6"/>
        <v>0.64107883817427391</v>
      </c>
      <c r="D532" s="61">
        <f t="shared" si="7"/>
        <v>0.36134397540403945</v>
      </c>
      <c r="I532" s="67"/>
      <c r="AB532" s="51">
        <v>39</v>
      </c>
      <c r="AC532" s="61">
        <v>11.769465190697984</v>
      </c>
      <c r="AD532" s="61">
        <v>-1.2527985240313839</v>
      </c>
      <c r="AJ532" s="67"/>
    </row>
    <row r="533" spans="1:36" x14ac:dyDescent="0.35">
      <c r="A533" s="86">
        <v>0.37524081343304827</v>
      </c>
      <c r="B533" s="61">
        <v>40</v>
      </c>
      <c r="C533" s="61">
        <f t="shared" si="6"/>
        <v>0.65767634854771784</v>
      </c>
      <c r="D533" s="61">
        <f t="shared" si="7"/>
        <v>0.40612970197974385</v>
      </c>
      <c r="I533" s="67"/>
      <c r="AB533" s="51">
        <v>40</v>
      </c>
      <c r="AC533" s="61">
        <v>8.5675146794461146</v>
      </c>
      <c r="AD533" s="61">
        <v>-2.6841813461127844</v>
      </c>
      <c r="AJ533" s="67"/>
    </row>
    <row r="534" spans="1:36" x14ac:dyDescent="0.35">
      <c r="A534" s="86">
        <v>0.37653548130589165</v>
      </c>
      <c r="B534" s="61">
        <v>41</v>
      </c>
      <c r="C534" s="61">
        <f t="shared" si="6"/>
        <v>0.67427385892116187</v>
      </c>
      <c r="D534" s="61">
        <f t="shared" si="7"/>
        <v>0.45174557439529794</v>
      </c>
      <c r="I534" s="67"/>
      <c r="AB534" s="51">
        <v>41</v>
      </c>
      <c r="AC534" s="61">
        <v>11.646916422542496</v>
      </c>
      <c r="AD534" s="61">
        <v>-0.74691642254249579</v>
      </c>
      <c r="AJ534" s="67"/>
    </row>
    <row r="535" spans="1:36" x14ac:dyDescent="0.35">
      <c r="A535" s="86">
        <v>0.38470709363157507</v>
      </c>
      <c r="B535" s="61">
        <v>42</v>
      </c>
      <c r="C535" s="61">
        <f t="shared" si="6"/>
        <v>0.6908713692946058</v>
      </c>
      <c r="D535" s="61">
        <f t="shared" si="7"/>
        <v>0.49832177652705717</v>
      </c>
      <c r="I535" s="67"/>
      <c r="AB535" s="51">
        <v>42</v>
      </c>
      <c r="AC535" s="61">
        <v>5.580047019158366</v>
      </c>
      <c r="AD535" s="61">
        <v>0.51995298084163366</v>
      </c>
      <c r="AJ535" s="67"/>
    </row>
    <row r="536" spans="1:36" x14ac:dyDescent="0.35">
      <c r="A536" s="86">
        <v>0.51995298084163366</v>
      </c>
      <c r="B536" s="61">
        <v>43</v>
      </c>
      <c r="C536" s="61">
        <f t="shared" si="6"/>
        <v>0.70746887966804983</v>
      </c>
      <c r="D536" s="61">
        <f t="shared" si="7"/>
        <v>0.54600537763897616</v>
      </c>
      <c r="I536" s="67"/>
      <c r="AB536" s="51">
        <v>43</v>
      </c>
      <c r="AC536" s="61">
        <v>11.49297148707435</v>
      </c>
      <c r="AD536" s="61">
        <v>-0.38463815374104904</v>
      </c>
      <c r="AJ536" s="67"/>
    </row>
    <row r="537" spans="1:36" x14ac:dyDescent="0.35">
      <c r="A537" s="86">
        <v>0.533540946703706</v>
      </c>
      <c r="B537" s="61">
        <v>44</v>
      </c>
      <c r="C537" s="61">
        <f t="shared" si="6"/>
        <v>0.72406639004149376</v>
      </c>
      <c r="D537" s="61">
        <f t="shared" si="7"/>
        <v>0.59496447165389554</v>
      </c>
      <c r="I537" s="67"/>
      <c r="AB537" s="51">
        <v>44</v>
      </c>
      <c r="AC537" s="61">
        <v>6.0070342546480102</v>
      </c>
      <c r="AD537" s="61">
        <v>-3.2034254648010574E-2</v>
      </c>
      <c r="AJ537" s="67"/>
    </row>
    <row r="538" spans="1:36" x14ac:dyDescent="0.35">
      <c r="A538" s="86">
        <v>0.68896163115586084</v>
      </c>
      <c r="B538" s="61">
        <v>45</v>
      </c>
      <c r="C538" s="61">
        <f t="shared" si="6"/>
        <v>0.74066390041493779</v>
      </c>
      <c r="D538" s="61">
        <f t="shared" si="7"/>
        <v>0.64539352379825066</v>
      </c>
      <c r="I538" s="67"/>
      <c r="AB538" s="51">
        <v>45</v>
      </c>
      <c r="AC538" s="61">
        <v>11.716586031673966</v>
      </c>
      <c r="AD538" s="61">
        <v>-0.25825269834066589</v>
      </c>
      <c r="AJ538" s="67"/>
    </row>
    <row r="539" spans="1:36" x14ac:dyDescent="0.35">
      <c r="A539" s="86">
        <v>0.72353990576906746</v>
      </c>
      <c r="B539" s="61">
        <v>46</v>
      </c>
      <c r="C539" s="61">
        <f t="shared" si="6"/>
        <v>0.75726141078838172</v>
      </c>
      <c r="D539" s="61">
        <f t="shared" si="7"/>
        <v>0.69752039812215816</v>
      </c>
      <c r="I539" s="67"/>
      <c r="AB539" s="51">
        <v>46</v>
      </c>
      <c r="AC539" s="61">
        <v>6.0003467464916316</v>
      </c>
      <c r="AD539" s="61">
        <v>1.4079865868416981</v>
      </c>
      <c r="AJ539" s="67"/>
    </row>
    <row r="540" spans="1:36" x14ac:dyDescent="0.35">
      <c r="A540" s="86">
        <v>0.84330679985040247</v>
      </c>
      <c r="B540" s="61">
        <v>47</v>
      </c>
      <c r="C540" s="61">
        <f t="shared" si="6"/>
        <v>0.77385892116182575</v>
      </c>
      <c r="D540" s="61">
        <f t="shared" si="7"/>
        <v>0.75161576874042257</v>
      </c>
      <c r="I540" s="67"/>
      <c r="AB540" s="51">
        <v>47</v>
      </c>
      <c r="AC540" s="61">
        <v>11.216428567866679</v>
      </c>
      <c r="AD540" s="61">
        <v>-0.51642856786667934</v>
      </c>
      <c r="AJ540" s="67"/>
    </row>
    <row r="541" spans="1:36" x14ac:dyDescent="0.35">
      <c r="A541" s="86">
        <v>0.84467602469029224</v>
      </c>
      <c r="B541" s="61">
        <v>48</v>
      </c>
      <c r="C541" s="61">
        <f t="shared" si="6"/>
        <v>0.79045643153526968</v>
      </c>
      <c r="D541" s="61">
        <f t="shared" si="7"/>
        <v>0.80800598473110141</v>
      </c>
      <c r="I541" s="67"/>
      <c r="AB541" s="51">
        <v>48</v>
      </c>
      <c r="AC541" s="61">
        <v>6.6902929063684251</v>
      </c>
      <c r="AD541" s="61">
        <v>0.38470709363157507</v>
      </c>
      <c r="AJ541" s="67"/>
    </row>
    <row r="542" spans="1:36" x14ac:dyDescent="0.35">
      <c r="A542" s="86">
        <v>0.90538840176393265</v>
      </c>
      <c r="B542" s="61">
        <v>49</v>
      </c>
      <c r="C542" s="61">
        <f t="shared" si="6"/>
        <v>0.80705394190871371</v>
      </c>
      <c r="D542" s="61">
        <f t="shared" si="7"/>
        <v>0.867091064342285</v>
      </c>
      <c r="I542" s="67"/>
      <c r="AB542" s="51">
        <v>49</v>
      </c>
      <c r="AC542" s="61">
        <v>11.340131185360708</v>
      </c>
      <c r="AD542" s="61">
        <v>0.37653548130589165</v>
      </c>
      <c r="AJ542" s="67"/>
    </row>
    <row r="543" spans="1:36" x14ac:dyDescent="0.35">
      <c r="A543" s="86">
        <v>0.90889555666936861</v>
      </c>
      <c r="B543" s="61">
        <v>50</v>
      </c>
      <c r="C543" s="61">
        <f t="shared" si="6"/>
        <v>0.82365145228215764</v>
      </c>
      <c r="D543" s="61">
        <f t="shared" si="7"/>
        <v>0.92937052908103723</v>
      </c>
      <c r="I543" s="67"/>
      <c r="AB543" s="51">
        <v>50</v>
      </c>
      <c r="AC543" s="61">
        <v>5.9370767491821965</v>
      </c>
      <c r="AD543" s="61">
        <v>-0.65374341584886686</v>
      </c>
      <c r="AJ543" s="67"/>
    </row>
    <row r="544" spans="1:36" x14ac:dyDescent="0.35">
      <c r="A544" s="86">
        <v>1.1136253438351194</v>
      </c>
      <c r="B544" s="61">
        <v>51</v>
      </c>
      <c r="C544" s="61">
        <f t="shared" si="6"/>
        <v>0.84024896265560167</v>
      </c>
      <c r="D544" s="61">
        <f t="shared" si="7"/>
        <v>0.99548162933398199</v>
      </c>
      <c r="I544" s="67"/>
      <c r="AB544" s="51">
        <v>51</v>
      </c>
      <c r="AC544" s="61">
        <v>12.277705035510738</v>
      </c>
      <c r="AD544" s="61">
        <v>0.68896163115586084</v>
      </c>
      <c r="AJ544" s="67"/>
    </row>
    <row r="545" spans="1:36" x14ac:dyDescent="0.35">
      <c r="A545" s="86">
        <v>1.2085167086001896</v>
      </c>
      <c r="B545" s="61">
        <v>52</v>
      </c>
      <c r="C545" s="61">
        <f t="shared" si="6"/>
        <v>0.8568464730290456</v>
      </c>
      <c r="D545" s="61">
        <f t="shared" si="7"/>
        <v>1.0662579466793605</v>
      </c>
      <c r="I545" s="67"/>
      <c r="AB545" s="51">
        <v>52</v>
      </c>
      <c r="AC545" s="61">
        <v>5.2514600942309322</v>
      </c>
      <c r="AD545" s="61">
        <v>0.72353990576906746</v>
      </c>
      <c r="AJ545" s="67"/>
    </row>
    <row r="546" spans="1:36" x14ac:dyDescent="0.35">
      <c r="A546" s="86">
        <v>1.2944594261929998</v>
      </c>
      <c r="B546" s="61">
        <v>53</v>
      </c>
      <c r="C546" s="61">
        <f t="shared" si="6"/>
        <v>0.87344398340248963</v>
      </c>
      <c r="D546" s="61">
        <f t="shared" si="7"/>
        <v>1.1428231304228742</v>
      </c>
      <c r="I546" s="67"/>
      <c r="AB546" s="51">
        <v>53</v>
      </c>
      <c r="AC546" s="61">
        <v>12.463657308643008</v>
      </c>
      <c r="AD546" s="61">
        <v>0.84467602469029224</v>
      </c>
      <c r="AJ546" s="67"/>
    </row>
    <row r="547" spans="1:36" x14ac:dyDescent="0.35">
      <c r="A547" s="86">
        <v>1.4079865868416981</v>
      </c>
      <c r="B547" s="61">
        <v>54</v>
      </c>
      <c r="C547" s="61">
        <f t="shared" si="6"/>
        <v>0.89004149377593356</v>
      </c>
      <c r="D547" s="61">
        <f t="shared" si="7"/>
        <v>1.2267488197332146</v>
      </c>
      <c r="I547" s="67"/>
      <c r="AB547" s="51">
        <v>54</v>
      </c>
      <c r="AC547" s="61">
        <v>6.2081499580664703</v>
      </c>
      <c r="AD547" s="61">
        <v>1.2085167086001896</v>
      </c>
      <c r="AJ547" s="67"/>
    </row>
    <row r="548" spans="1:36" x14ac:dyDescent="0.35">
      <c r="A548" s="86">
        <v>1.6318719549035752</v>
      </c>
      <c r="B548" s="61">
        <v>55</v>
      </c>
      <c r="C548" s="61">
        <f t="shared" si="6"/>
        <v>0.90663900414937759</v>
      </c>
      <c r="D548" s="61">
        <f t="shared" si="7"/>
        <v>1.3203386053437323</v>
      </c>
      <c r="I548" s="67"/>
      <c r="AB548" s="51">
        <v>55</v>
      </c>
      <c r="AC548" s="61">
        <v>11.747145232118491</v>
      </c>
      <c r="AD548" s="61">
        <v>1.719521434548108</v>
      </c>
      <c r="AJ548" s="67"/>
    </row>
    <row r="549" spans="1:36" x14ac:dyDescent="0.35">
      <c r="A549" s="86">
        <v>1.719521434548108</v>
      </c>
      <c r="B549" s="61">
        <v>56</v>
      </c>
      <c r="C549" s="61">
        <f t="shared" si="6"/>
        <v>0.92323651452282163</v>
      </c>
      <c r="D549" s="61">
        <f t="shared" si="7"/>
        <v>1.4271836327138321</v>
      </c>
      <c r="I549" s="67"/>
      <c r="AB549" s="51">
        <v>56</v>
      </c>
      <c r="AC549" s="61">
        <v>7.5805405738070002</v>
      </c>
      <c r="AD549" s="61">
        <v>1.2944594261929998</v>
      </c>
      <c r="AJ549" s="67"/>
    </row>
    <row r="550" spans="1:36" x14ac:dyDescent="0.35">
      <c r="A550" s="86">
        <v>1.8116891331807459</v>
      </c>
      <c r="B550" s="61">
        <v>57</v>
      </c>
      <c r="C550" s="61">
        <f t="shared" si="6"/>
        <v>0.93983402489626555</v>
      </c>
      <c r="D550" s="61">
        <f t="shared" si="7"/>
        <v>1.553381792085142</v>
      </c>
      <c r="I550" s="67"/>
      <c r="AB550" s="51">
        <v>57</v>
      </c>
      <c r="AC550" s="61">
        <v>11.622450479224543</v>
      </c>
      <c r="AD550" s="61">
        <v>-0.98078381255794334</v>
      </c>
      <c r="AJ550" s="67"/>
    </row>
    <row r="551" spans="1:36" x14ac:dyDescent="0.35">
      <c r="A551" s="86">
        <v>1.845629550849532</v>
      </c>
      <c r="B551" s="61">
        <v>58</v>
      </c>
      <c r="C551" s="61">
        <f t="shared" si="6"/>
        <v>0.95643153526970959</v>
      </c>
      <c r="D551" s="61">
        <f t="shared" si="7"/>
        <v>1.7106977165451236</v>
      </c>
      <c r="I551" s="67"/>
      <c r="AB551" s="51">
        <v>58</v>
      </c>
      <c r="AC551" s="61">
        <v>8.2279449315693967</v>
      </c>
      <c r="AD551" s="61">
        <v>0.90538840176393265</v>
      </c>
      <c r="AJ551" s="67"/>
    </row>
    <row r="552" spans="1:36" x14ac:dyDescent="0.35">
      <c r="A552" s="86">
        <v>2.2006071937192582</v>
      </c>
      <c r="B552" s="61">
        <v>59</v>
      </c>
      <c r="C552" s="61">
        <f t="shared" si="6"/>
        <v>0.97302904564315351</v>
      </c>
      <c r="D552" s="61">
        <f t="shared" si="7"/>
        <v>1.9273027690846116</v>
      </c>
      <c r="I552" s="67"/>
      <c r="AB552" s="51">
        <v>59</v>
      </c>
      <c r="AC552" s="61">
        <v>11.354977533485854</v>
      </c>
      <c r="AD552" s="61">
        <v>1.8116891331807459</v>
      </c>
      <c r="AJ552" s="67"/>
    </row>
    <row r="553" spans="1:36" ht="14.5" thickBot="1" x14ac:dyDescent="0.4">
      <c r="A553" s="87">
        <v>2.2211219364793671</v>
      </c>
      <c r="B553" s="61">
        <v>60</v>
      </c>
      <c r="C553" s="61">
        <f t="shared" si="6"/>
        <v>0.98962655601659755</v>
      </c>
      <c r="D553" s="61">
        <f t="shared" si="7"/>
        <v>2.3125591810669337</v>
      </c>
      <c r="I553" s="67"/>
      <c r="AB553" s="53">
        <v>60</v>
      </c>
      <c r="AC553" s="70">
        <v>8.3071385717454707</v>
      </c>
      <c r="AD553" s="70">
        <v>-0.35713857174547048</v>
      </c>
      <c r="AE553" s="70"/>
      <c r="AF553" s="70"/>
      <c r="AG553" s="70"/>
      <c r="AH553" s="70"/>
      <c r="AI553" s="70"/>
      <c r="AJ553" s="73"/>
    </row>
    <row r="554" spans="1:36" x14ac:dyDescent="0.35">
      <c r="A554" s="86"/>
      <c r="I554" s="67"/>
    </row>
    <row r="555" spans="1:36" x14ac:dyDescent="0.35">
      <c r="A555" s="86"/>
      <c r="I555" s="67"/>
    </row>
    <row r="556" spans="1:36" ht="14.5" thickBot="1" x14ac:dyDescent="0.4">
      <c r="A556" s="86"/>
      <c r="I556" s="67"/>
    </row>
    <row r="557" spans="1:36" ht="28" x14ac:dyDescent="0.35">
      <c r="A557" s="52" t="s">
        <v>170</v>
      </c>
      <c r="B557" s="61" t="s">
        <v>171</v>
      </c>
      <c r="I557" s="67"/>
    </row>
    <row r="558" spans="1:36" x14ac:dyDescent="0.35">
      <c r="A558" s="86">
        <v>-2.6841813461127844</v>
      </c>
      <c r="B558" s="61">
        <v>-2.3125591810669324</v>
      </c>
      <c r="I558" s="67"/>
    </row>
    <row r="559" spans="1:36" x14ac:dyDescent="0.35">
      <c r="A559" s="86">
        <v>-1.994570492980305</v>
      </c>
      <c r="B559" s="61">
        <v>-1.9273027690846123</v>
      </c>
      <c r="I559" s="67"/>
    </row>
    <row r="560" spans="1:36" x14ac:dyDescent="0.35">
      <c r="A560" s="86">
        <v>-1.8331553419639124</v>
      </c>
      <c r="B560" s="61">
        <v>-1.7106977165451227</v>
      </c>
      <c r="I560" s="67"/>
    </row>
    <row r="561" spans="1:9" x14ac:dyDescent="0.35">
      <c r="A561" s="86">
        <v>-1.5391007385546303</v>
      </c>
      <c r="B561" s="61">
        <v>-1.553381792085142</v>
      </c>
      <c r="I561" s="67"/>
    </row>
    <row r="562" spans="1:9" x14ac:dyDescent="0.35">
      <c r="A562" s="86">
        <v>-1.536908989422948</v>
      </c>
      <c r="B562" s="61">
        <v>-1.4271836327138332</v>
      </c>
      <c r="I562" s="67"/>
    </row>
    <row r="563" spans="1:9" x14ac:dyDescent="0.35">
      <c r="A563" s="86">
        <v>-1.3820915466123198</v>
      </c>
      <c r="B563" s="61">
        <v>-1.3203386053437323</v>
      </c>
      <c r="I563" s="67"/>
    </row>
    <row r="564" spans="1:9" x14ac:dyDescent="0.35">
      <c r="A564" s="86">
        <v>-1.2527985240313839</v>
      </c>
      <c r="B564" s="61">
        <v>-1.2267488197332148</v>
      </c>
      <c r="I564" s="67"/>
    </row>
    <row r="565" spans="1:9" x14ac:dyDescent="0.35">
      <c r="A565" s="86">
        <v>-1.1942944233878503</v>
      </c>
      <c r="B565" s="61">
        <v>-1.1428231304228742</v>
      </c>
      <c r="I565" s="67"/>
    </row>
    <row r="566" spans="1:9" x14ac:dyDescent="0.35">
      <c r="A566" s="86">
        <v>-0.98078381255794334</v>
      </c>
      <c r="B566" s="61">
        <v>-1.0662579466793611</v>
      </c>
      <c r="I566" s="67"/>
    </row>
    <row r="567" spans="1:9" x14ac:dyDescent="0.35">
      <c r="A567" s="86">
        <v>-0.85780898826457097</v>
      </c>
      <c r="B567" s="61">
        <v>-0.99548162933398199</v>
      </c>
      <c r="I567" s="67"/>
    </row>
    <row r="568" spans="1:9" x14ac:dyDescent="0.35">
      <c r="A568" s="86">
        <v>-0.74691642254249579</v>
      </c>
      <c r="B568" s="61">
        <v>-0.92937052908103723</v>
      </c>
      <c r="I568" s="67"/>
    </row>
    <row r="569" spans="1:9" x14ac:dyDescent="0.35">
      <c r="A569" s="86">
        <v>-0.72567928484302335</v>
      </c>
      <c r="B569" s="61">
        <v>-0.867091064342285</v>
      </c>
      <c r="I569" s="67"/>
    </row>
    <row r="570" spans="1:9" x14ac:dyDescent="0.35">
      <c r="A570" s="86">
        <v>-0.70395539325246759</v>
      </c>
      <c r="B570" s="61">
        <v>-0.80800598473110141</v>
      </c>
      <c r="I570" s="67"/>
    </row>
    <row r="571" spans="1:9" x14ac:dyDescent="0.35">
      <c r="A571" s="86">
        <v>-0.65374341584886686</v>
      </c>
      <c r="B571" s="61">
        <v>-0.75161576874042257</v>
      </c>
      <c r="I571" s="67"/>
    </row>
    <row r="572" spans="1:9" x14ac:dyDescent="0.35">
      <c r="A572" s="86">
        <v>-0.54248537620594028</v>
      </c>
      <c r="B572" s="61">
        <v>-0.69752039812215816</v>
      </c>
      <c r="I572" s="67"/>
    </row>
    <row r="573" spans="1:9" x14ac:dyDescent="0.35">
      <c r="A573" s="86">
        <v>-0.53478136865831516</v>
      </c>
      <c r="B573" s="61">
        <v>-0.64539352379825077</v>
      </c>
      <c r="I573" s="67"/>
    </row>
    <row r="574" spans="1:9" x14ac:dyDescent="0.35">
      <c r="A574" s="86">
        <v>-0.51642856786667934</v>
      </c>
      <c r="B574" s="61">
        <v>-0.59496447165389554</v>
      </c>
      <c r="I574" s="67"/>
    </row>
    <row r="575" spans="1:9" x14ac:dyDescent="0.35">
      <c r="A575" s="86">
        <v>-0.49507594792756748</v>
      </c>
      <c r="B575" s="61">
        <v>-0.54600537763897594</v>
      </c>
      <c r="I575" s="67"/>
    </row>
    <row r="576" spans="1:9" x14ac:dyDescent="0.35">
      <c r="A576" s="86">
        <v>-0.47372025519753969</v>
      </c>
      <c r="B576" s="61">
        <v>-0.49832177652705717</v>
      </c>
      <c r="I576" s="67"/>
    </row>
    <row r="577" spans="1:9" x14ac:dyDescent="0.35">
      <c r="A577" s="86">
        <v>-0.3847208507098987</v>
      </c>
      <c r="B577" s="61">
        <v>-0.45174557439529778</v>
      </c>
      <c r="I577" s="67"/>
    </row>
    <row r="578" spans="1:9" x14ac:dyDescent="0.35">
      <c r="A578" s="86">
        <v>-0.38463815374104904</v>
      </c>
      <c r="B578" s="61">
        <v>-0.40612970197974385</v>
      </c>
      <c r="I578" s="67"/>
    </row>
    <row r="579" spans="1:9" x14ac:dyDescent="0.35">
      <c r="A579" s="86">
        <v>-0.35917288408764492</v>
      </c>
      <c r="B579" s="61">
        <v>-0.3613439754040394</v>
      </c>
      <c r="I579" s="67"/>
    </row>
    <row r="580" spans="1:9" x14ac:dyDescent="0.35">
      <c r="A580" s="86">
        <v>-0.35713857174547048</v>
      </c>
      <c r="B580" s="61">
        <v>-0.31727183793535896</v>
      </c>
      <c r="I580" s="67"/>
    </row>
    <row r="581" spans="1:9" x14ac:dyDescent="0.35">
      <c r="A581" s="86">
        <v>-0.35511682233321196</v>
      </c>
      <c r="B581" s="61">
        <v>-0.27380775307778515</v>
      </c>
      <c r="I581" s="67"/>
    </row>
    <row r="582" spans="1:9" x14ac:dyDescent="0.35">
      <c r="A582" s="86">
        <v>-0.33468720573254274</v>
      </c>
      <c r="B582" s="61">
        <v>-0.23085508410971364</v>
      </c>
      <c r="I582" s="67"/>
    </row>
    <row r="583" spans="1:9" x14ac:dyDescent="0.35">
      <c r="A583" s="86">
        <v>-0.29637528690000003</v>
      </c>
      <c r="B583" s="61">
        <v>-0.18832433937546392</v>
      </c>
      <c r="I583" s="67"/>
    </row>
    <row r="584" spans="1:9" x14ac:dyDescent="0.35">
      <c r="A584" s="86">
        <v>-0.26188793800040067</v>
      </c>
      <c r="B584" s="61">
        <v>-0.14613169322905017</v>
      </c>
      <c r="I584" s="67"/>
    </row>
    <row r="585" spans="1:9" x14ac:dyDescent="0.35">
      <c r="A585" s="86">
        <v>-0.25825269834066589</v>
      </c>
      <c r="B585" s="61">
        <v>-0.10419771391158017</v>
      </c>
      <c r="I585" s="67"/>
    </row>
    <row r="586" spans="1:9" x14ac:dyDescent="0.35">
      <c r="A586" s="86">
        <v>-0.21627453177085698</v>
      </c>
      <c r="B586" s="61">
        <v>-6.2446244660891791E-2</v>
      </c>
      <c r="I586" s="67"/>
    </row>
    <row r="587" spans="1:9" x14ac:dyDescent="0.35">
      <c r="A587" s="86">
        <v>-0.14996571586324414</v>
      </c>
      <c r="B587" s="61">
        <v>-2.0803394851032119E-2</v>
      </c>
      <c r="I587" s="67"/>
    </row>
    <row r="588" spans="1:9" x14ac:dyDescent="0.35">
      <c r="A588" s="86">
        <v>-0.13875905579491965</v>
      </c>
      <c r="B588" s="61">
        <v>2.080339485103198E-2</v>
      </c>
      <c r="I588" s="67"/>
    </row>
    <row r="589" spans="1:9" x14ac:dyDescent="0.35">
      <c r="A589" s="86">
        <v>-0.10617998369740711</v>
      </c>
      <c r="B589" s="61">
        <v>6.2446244660891791E-2</v>
      </c>
      <c r="I589" s="67"/>
    </row>
    <row r="590" spans="1:9" x14ac:dyDescent="0.35">
      <c r="A590" s="86">
        <v>-3.3441942336050801E-2</v>
      </c>
      <c r="B590" s="61">
        <v>0.10419771391158003</v>
      </c>
      <c r="I590" s="67"/>
    </row>
    <row r="591" spans="1:9" x14ac:dyDescent="0.35">
      <c r="A591" s="86">
        <v>-3.2034254648010574E-2</v>
      </c>
      <c r="B591" s="61">
        <v>0.14613169322905017</v>
      </c>
      <c r="I591" s="67"/>
    </row>
    <row r="592" spans="1:9" x14ac:dyDescent="0.35">
      <c r="A592" s="86">
        <v>1.0539771911131979E-2</v>
      </c>
      <c r="B592" s="61">
        <v>0.18832433937546375</v>
      </c>
      <c r="I592" s="67"/>
    </row>
    <row r="593" spans="1:9" x14ac:dyDescent="0.35">
      <c r="A593" s="86">
        <v>3.5217719789079283E-2</v>
      </c>
      <c r="B593" s="61">
        <v>0.23085508410971364</v>
      </c>
      <c r="I593" s="67"/>
    </row>
    <row r="594" spans="1:9" x14ac:dyDescent="0.35">
      <c r="A594" s="86">
        <v>0.15175931749473826</v>
      </c>
      <c r="B594" s="61">
        <v>0.27380775307778499</v>
      </c>
      <c r="I594" s="67"/>
    </row>
    <row r="595" spans="1:9" x14ac:dyDescent="0.35">
      <c r="A595" s="86">
        <v>0.26738297536028632</v>
      </c>
      <c r="B595" s="61">
        <v>0.31727183793535896</v>
      </c>
      <c r="I595" s="67"/>
    </row>
    <row r="596" spans="1:9" x14ac:dyDescent="0.35">
      <c r="A596" s="86">
        <v>0.29245144241182786</v>
      </c>
      <c r="B596" s="61">
        <v>0.36134397540403945</v>
      </c>
      <c r="I596" s="67"/>
    </row>
    <row r="597" spans="1:9" x14ac:dyDescent="0.35">
      <c r="A597" s="86">
        <v>0.37524081343304827</v>
      </c>
      <c r="B597" s="61">
        <v>0.40612970197974385</v>
      </c>
      <c r="I597" s="67"/>
    </row>
    <row r="598" spans="1:9" x14ac:dyDescent="0.35">
      <c r="A598" s="86">
        <v>0.37653548130589165</v>
      </c>
      <c r="B598" s="61">
        <v>0.45174557439529794</v>
      </c>
      <c r="I598" s="67"/>
    </row>
    <row r="599" spans="1:9" x14ac:dyDescent="0.35">
      <c r="A599" s="86">
        <v>0.38470709363157507</v>
      </c>
      <c r="B599" s="61">
        <v>0.49832177652705717</v>
      </c>
      <c r="I599" s="67"/>
    </row>
    <row r="600" spans="1:9" x14ac:dyDescent="0.35">
      <c r="A600" s="86">
        <v>0.51995298084163366</v>
      </c>
      <c r="B600" s="61">
        <v>0.54600537763897616</v>
      </c>
      <c r="I600" s="67"/>
    </row>
    <row r="601" spans="1:9" x14ac:dyDescent="0.35">
      <c r="A601" s="86">
        <v>0.533540946703706</v>
      </c>
      <c r="B601" s="61">
        <v>0.59496447165389554</v>
      </c>
      <c r="I601" s="67"/>
    </row>
    <row r="602" spans="1:9" x14ac:dyDescent="0.35">
      <c r="A602" s="86">
        <v>0.68896163115586084</v>
      </c>
      <c r="B602" s="61">
        <v>0.64539352379825066</v>
      </c>
      <c r="I602" s="67"/>
    </row>
    <row r="603" spans="1:9" x14ac:dyDescent="0.35">
      <c r="A603" s="86">
        <v>0.72353990576906746</v>
      </c>
      <c r="B603" s="61">
        <v>0.69752039812215816</v>
      </c>
      <c r="I603" s="67"/>
    </row>
    <row r="604" spans="1:9" x14ac:dyDescent="0.35">
      <c r="A604" s="86">
        <v>0.84330679985040247</v>
      </c>
      <c r="B604" s="61">
        <v>0.75161576874042257</v>
      </c>
      <c r="I604" s="67"/>
    </row>
    <row r="605" spans="1:9" x14ac:dyDescent="0.35">
      <c r="A605" s="86">
        <v>0.84467602469029224</v>
      </c>
      <c r="B605" s="61">
        <v>0.80800598473110141</v>
      </c>
      <c r="I605" s="67"/>
    </row>
    <row r="606" spans="1:9" x14ac:dyDescent="0.35">
      <c r="A606" s="86">
        <v>0.90538840176393265</v>
      </c>
      <c r="B606" s="61">
        <v>0.867091064342285</v>
      </c>
      <c r="I606" s="67"/>
    </row>
    <row r="607" spans="1:9" x14ac:dyDescent="0.35">
      <c r="A607" s="86">
        <v>0.90889555666936861</v>
      </c>
      <c r="B607" s="61">
        <v>0.92937052908103723</v>
      </c>
      <c r="I607" s="67"/>
    </row>
    <row r="608" spans="1:9" x14ac:dyDescent="0.35">
      <c r="A608" s="86">
        <v>1.1136253438351194</v>
      </c>
      <c r="B608" s="61">
        <v>0.99548162933398199</v>
      </c>
      <c r="I608" s="67"/>
    </row>
    <row r="609" spans="1:9" x14ac:dyDescent="0.35">
      <c r="A609" s="86">
        <v>1.2085167086001896</v>
      </c>
      <c r="B609" s="61">
        <v>1.0662579466793605</v>
      </c>
      <c r="I609" s="67"/>
    </row>
    <row r="610" spans="1:9" x14ac:dyDescent="0.35">
      <c r="A610" s="86">
        <v>1.2944594261929998</v>
      </c>
      <c r="B610" s="61">
        <v>1.1428231304228742</v>
      </c>
      <c r="I610" s="67"/>
    </row>
    <row r="611" spans="1:9" x14ac:dyDescent="0.35">
      <c r="A611" s="86">
        <v>1.4079865868416981</v>
      </c>
      <c r="B611" s="61">
        <v>1.2267488197332146</v>
      </c>
      <c r="I611" s="67"/>
    </row>
    <row r="612" spans="1:9" x14ac:dyDescent="0.35">
      <c r="A612" s="86">
        <v>1.6318719549035752</v>
      </c>
      <c r="B612" s="61">
        <v>1.3203386053437323</v>
      </c>
      <c r="I612" s="67"/>
    </row>
    <row r="613" spans="1:9" x14ac:dyDescent="0.35">
      <c r="A613" s="86">
        <v>1.719521434548108</v>
      </c>
      <c r="B613" s="61">
        <v>1.4271836327138321</v>
      </c>
      <c r="I613" s="67"/>
    </row>
    <row r="614" spans="1:9" x14ac:dyDescent="0.35">
      <c r="A614" s="86">
        <v>1.8116891331807459</v>
      </c>
      <c r="B614" s="61">
        <v>1.553381792085142</v>
      </c>
      <c r="I614" s="67"/>
    </row>
    <row r="615" spans="1:9" x14ac:dyDescent="0.35">
      <c r="A615" s="86">
        <v>1.845629550849532</v>
      </c>
      <c r="B615" s="61">
        <v>1.7106977165451236</v>
      </c>
      <c r="I615" s="67"/>
    </row>
    <row r="616" spans="1:9" x14ac:dyDescent="0.35">
      <c r="A616" s="86">
        <v>2.2006071937192582</v>
      </c>
      <c r="B616" s="61">
        <v>1.9273027690846116</v>
      </c>
      <c r="I616" s="67"/>
    </row>
    <row r="617" spans="1:9" ht="14.5" thickBot="1" x14ac:dyDescent="0.4">
      <c r="A617" s="87">
        <v>2.2211219364793671</v>
      </c>
      <c r="B617" s="61">
        <v>2.3125591810669337</v>
      </c>
      <c r="I617" s="67"/>
    </row>
    <row r="618" spans="1:9" x14ac:dyDescent="0.35">
      <c r="A618" s="86"/>
      <c r="I618" s="67"/>
    </row>
    <row r="619" spans="1:9" x14ac:dyDescent="0.35">
      <c r="A619" s="86"/>
      <c r="I619" s="67"/>
    </row>
    <row r="620" spans="1:9" ht="14.5" thickBot="1" x14ac:dyDescent="0.4">
      <c r="A620" s="87"/>
      <c r="B620" s="70"/>
      <c r="C620" s="70"/>
      <c r="D620" s="70"/>
      <c r="E620" s="70"/>
      <c r="F620" s="70"/>
      <c r="G620" s="70"/>
      <c r="H620" s="70"/>
      <c r="I620" s="73"/>
    </row>
  </sheetData>
  <sortState xmlns:xlrd2="http://schemas.microsoft.com/office/spreadsheetml/2017/richdata2" ref="A494:C553">
    <sortCondition ref="A493:A553"/>
  </sortState>
  <mergeCells count="8">
    <mergeCell ref="E1:F1"/>
    <mergeCell ref="W33:Y33"/>
    <mergeCell ref="W2:Y2"/>
    <mergeCell ref="F493:H493"/>
    <mergeCell ref="A492:B492"/>
    <mergeCell ref="A68:C68"/>
    <mergeCell ref="A136:B136"/>
    <mergeCell ref="V35:Z3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33CF-DC34-449B-AABD-C93229D4D42E}">
  <dimension ref="A1:Q19"/>
  <sheetViews>
    <sheetView workbookViewId="0">
      <selection activeCell="K11" sqref="K11"/>
    </sheetView>
  </sheetViews>
  <sheetFormatPr defaultRowHeight="14" x14ac:dyDescent="0.3"/>
  <cols>
    <col min="1" max="1" width="8.7265625" style="108"/>
    <col min="2" max="2" width="21.6328125" style="107" customWidth="1"/>
    <col min="3" max="12" width="8.7265625" style="107"/>
    <col min="13" max="13" width="23.90625" style="107" bestFit="1" customWidth="1"/>
    <col min="14" max="14" width="9.81640625" style="107" customWidth="1"/>
    <col min="15" max="15" width="10.26953125" style="107" customWidth="1"/>
    <col min="16" max="16" width="10.453125" style="107" customWidth="1"/>
    <col min="17" max="17" width="10.81640625" style="107" customWidth="1"/>
    <col min="18" max="16384" width="8.7265625" style="107"/>
  </cols>
  <sheetData>
    <row r="1" spans="1:17" ht="18.5" thickBot="1" x14ac:dyDescent="0.35">
      <c r="A1" s="108" t="s">
        <v>196</v>
      </c>
      <c r="B1" s="134" t="s">
        <v>195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x14ac:dyDescent="0.3">
      <c r="A2" s="108">
        <v>1</v>
      </c>
      <c r="B2" s="141" t="s">
        <v>185</v>
      </c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17" x14ac:dyDescent="0.3">
      <c r="B3" s="138" t="s">
        <v>182</v>
      </c>
      <c r="C3" s="139"/>
      <c r="D3" s="139"/>
      <c r="E3" s="139"/>
      <c r="F3" s="139"/>
      <c r="G3" s="139"/>
      <c r="H3" s="139"/>
      <c r="I3" s="139"/>
      <c r="J3" s="139"/>
      <c r="K3" s="139"/>
      <c r="L3" s="140"/>
    </row>
    <row r="4" spans="1:17" ht="14.5" thickBot="1" x14ac:dyDescent="0.35">
      <c r="B4" s="144" t="s">
        <v>183</v>
      </c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17" ht="14.5" thickBot="1" x14ac:dyDescent="0.35"/>
    <row r="6" spans="1:17" ht="14.5" thickBot="1" x14ac:dyDescent="0.35">
      <c r="M6" s="135" t="s">
        <v>189</v>
      </c>
      <c r="N6" s="136"/>
      <c r="O6" s="136"/>
      <c r="P6" s="136"/>
      <c r="Q6" s="137"/>
    </row>
    <row r="7" spans="1:17" ht="28" x14ac:dyDescent="0.3">
      <c r="A7" s="108">
        <v>2</v>
      </c>
      <c r="B7" s="147" t="s">
        <v>186</v>
      </c>
      <c r="C7" s="148"/>
      <c r="D7" s="148"/>
      <c r="E7" s="148"/>
      <c r="F7" s="148"/>
      <c r="G7" s="148"/>
      <c r="H7" s="148"/>
      <c r="I7" s="148"/>
      <c r="J7" s="149"/>
      <c r="M7" s="112" t="s">
        <v>181</v>
      </c>
      <c r="N7" s="113" t="s">
        <v>176</v>
      </c>
      <c r="O7" s="113" t="s">
        <v>177</v>
      </c>
      <c r="P7" s="113" t="s">
        <v>178</v>
      </c>
      <c r="Q7" s="114" t="s">
        <v>179</v>
      </c>
    </row>
    <row r="8" spans="1:17" x14ac:dyDescent="0.3">
      <c r="B8" s="150" t="s">
        <v>182</v>
      </c>
      <c r="C8" s="151"/>
      <c r="D8" s="151"/>
      <c r="E8" s="151"/>
      <c r="F8" s="151"/>
      <c r="G8" s="151"/>
      <c r="H8" s="151"/>
      <c r="I8" s="151"/>
      <c r="J8" s="152"/>
      <c r="M8" s="115" t="s">
        <v>173</v>
      </c>
      <c r="N8" s="107">
        <v>6.6050749151315813E-2</v>
      </c>
      <c r="O8" s="107">
        <v>2.9962105773975054</v>
      </c>
      <c r="P8" s="107">
        <v>2.1968897846736581</v>
      </c>
      <c r="Q8" s="109">
        <v>1.211964147535582</v>
      </c>
    </row>
    <row r="9" spans="1:17" ht="14.5" thickBot="1" x14ac:dyDescent="0.35">
      <c r="B9" s="153" t="s">
        <v>184</v>
      </c>
      <c r="C9" s="154"/>
      <c r="D9" s="154"/>
      <c r="E9" s="154"/>
      <c r="F9" s="154"/>
      <c r="G9" s="154"/>
      <c r="H9" s="154"/>
      <c r="I9" s="154"/>
      <c r="J9" s="155"/>
      <c r="M9" s="115" t="s">
        <v>174</v>
      </c>
      <c r="N9" s="107">
        <v>1.25700827731191</v>
      </c>
      <c r="O9" s="107">
        <v>1.2345373805541631</v>
      </c>
      <c r="P9" s="107">
        <v>1.2671609582734842</v>
      </c>
      <c r="Q9" s="109">
        <v>1.2073982578896987</v>
      </c>
    </row>
    <row r="10" spans="1:17" x14ac:dyDescent="0.3">
      <c r="M10" s="115" t="s">
        <v>180</v>
      </c>
      <c r="N10" s="107">
        <v>5.2545993804085499E-2</v>
      </c>
      <c r="O10" s="107">
        <v>2.4269905671487702</v>
      </c>
      <c r="P10" s="107">
        <v>1.7337101260339776</v>
      </c>
      <c r="Q10" s="109">
        <v>1.0037815937003782</v>
      </c>
    </row>
    <row r="11" spans="1:17" ht="14.5" thickBot="1" x14ac:dyDescent="0.35">
      <c r="M11" s="116" t="s">
        <v>175</v>
      </c>
      <c r="N11" s="110">
        <v>4.0266314002642787</v>
      </c>
      <c r="O11" s="110">
        <v>4.0230169977336674</v>
      </c>
      <c r="P11" s="110">
        <v>4.0195409602054486</v>
      </c>
      <c r="Q11" s="111">
        <v>4.0266314002642787</v>
      </c>
    </row>
    <row r="12" spans="1:17" x14ac:dyDescent="0.3">
      <c r="A12" s="108">
        <v>3</v>
      </c>
      <c r="B12" s="147" t="s">
        <v>188</v>
      </c>
      <c r="C12" s="148"/>
      <c r="D12" s="148"/>
      <c r="E12" s="148"/>
      <c r="F12" s="148"/>
      <c r="G12" s="148"/>
      <c r="H12" s="149"/>
    </row>
    <row r="13" spans="1:17" x14ac:dyDescent="0.3">
      <c r="B13" s="150" t="s">
        <v>182</v>
      </c>
      <c r="C13" s="151"/>
      <c r="D13" s="151"/>
      <c r="E13" s="151"/>
      <c r="F13" s="151"/>
      <c r="G13" s="151"/>
      <c r="H13" s="152"/>
    </row>
    <row r="14" spans="1:17" ht="14.5" thickBot="1" x14ac:dyDescent="0.35">
      <c r="B14" s="153" t="s">
        <v>187</v>
      </c>
      <c r="C14" s="154"/>
      <c r="D14" s="154"/>
      <c r="E14" s="154"/>
      <c r="F14" s="154"/>
      <c r="G14" s="154"/>
      <c r="H14" s="155"/>
    </row>
    <row r="16" spans="1:17" ht="14.5" thickBot="1" x14ac:dyDescent="0.35"/>
    <row r="17" spans="1:15" x14ac:dyDescent="0.3">
      <c r="A17" s="108">
        <v>4</v>
      </c>
      <c r="B17" s="147" t="s">
        <v>194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9"/>
    </row>
    <row r="18" spans="1:15" x14ac:dyDescent="0.3">
      <c r="B18" s="150" t="s">
        <v>182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2"/>
    </row>
    <row r="19" spans="1:15" ht="14.5" thickBot="1" x14ac:dyDescent="0.35">
      <c r="B19" s="153" t="s">
        <v>193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</sheetData>
  <mergeCells count="14">
    <mergeCell ref="B17:O17"/>
    <mergeCell ref="B18:O18"/>
    <mergeCell ref="B19:O19"/>
    <mergeCell ref="B7:J7"/>
    <mergeCell ref="B8:J8"/>
    <mergeCell ref="B9:J9"/>
    <mergeCell ref="B12:H12"/>
    <mergeCell ref="B13:H13"/>
    <mergeCell ref="B14:H14"/>
    <mergeCell ref="B1:Q1"/>
    <mergeCell ref="M6:Q6"/>
    <mergeCell ref="B3:L3"/>
    <mergeCell ref="B2:L2"/>
    <mergeCell ref="B4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44FA-8DCB-43DA-87D8-B0D1F8F8227F}">
  <dimension ref="A1:I62"/>
  <sheetViews>
    <sheetView workbookViewId="0">
      <selection activeCell="J12" sqref="J12"/>
    </sheetView>
  </sheetViews>
  <sheetFormatPr defaultRowHeight="14.5" x14ac:dyDescent="0.35"/>
  <cols>
    <col min="1" max="1" width="11.54296875" style="102" customWidth="1"/>
    <col min="2" max="2" width="13.08984375" style="104" customWidth="1"/>
    <col min="3" max="3" width="11" style="106" customWidth="1"/>
    <col min="4" max="4" width="9.54296875" style="106" customWidth="1"/>
    <col min="5" max="5" width="12.08984375" style="106" customWidth="1"/>
    <col min="6" max="6" width="10.36328125" style="106" customWidth="1"/>
    <col min="7" max="8" width="8.7265625" style="106"/>
    <col min="9" max="9" width="9.90625" bestFit="1" customWidth="1"/>
  </cols>
  <sheetData>
    <row r="1" spans="1:9" ht="62" x14ac:dyDescent="0.35">
      <c r="A1" s="100" t="s">
        <v>191</v>
      </c>
      <c r="B1" s="99" t="s">
        <v>31</v>
      </c>
      <c r="C1" s="97" t="s">
        <v>32</v>
      </c>
      <c r="D1" s="97" t="s">
        <v>33</v>
      </c>
      <c r="E1" s="97" t="s">
        <v>34</v>
      </c>
      <c r="F1" s="97" t="s">
        <v>35</v>
      </c>
      <c r="G1" s="97" t="s">
        <v>36</v>
      </c>
      <c r="H1" s="97" t="s">
        <v>37</v>
      </c>
      <c r="I1" s="4"/>
    </row>
    <row r="2" spans="1:9" ht="60" x14ac:dyDescent="0.35">
      <c r="A2" s="96" t="s">
        <v>39</v>
      </c>
      <c r="B2" s="95" t="s">
        <v>25</v>
      </c>
      <c r="C2" s="98" t="s">
        <v>70</v>
      </c>
      <c r="D2" s="98" t="s">
        <v>27</v>
      </c>
      <c r="E2" s="98" t="s">
        <v>28</v>
      </c>
      <c r="F2" s="98" t="s">
        <v>41</v>
      </c>
      <c r="G2" s="98" t="s">
        <v>190</v>
      </c>
      <c r="H2" s="98" t="s">
        <v>71</v>
      </c>
      <c r="I2" s="6" t="s">
        <v>192</v>
      </c>
    </row>
    <row r="3" spans="1:9" ht="15.5" x14ac:dyDescent="0.35">
      <c r="A3" s="101" t="s">
        <v>0</v>
      </c>
      <c r="B3" s="103">
        <v>11.858333333333301</v>
      </c>
      <c r="C3" s="105">
        <v>45.5</v>
      </c>
      <c r="D3" s="105">
        <v>5.83333333333333E-2</v>
      </c>
      <c r="E3" s="105">
        <v>9.7666666666666604</v>
      </c>
      <c r="F3" s="105">
        <v>1020.0166666666599</v>
      </c>
      <c r="G3" s="105">
        <v>0.5</v>
      </c>
      <c r="H3" s="105">
        <v>6.7</v>
      </c>
      <c r="I3" s="10">
        <v>44958</v>
      </c>
    </row>
    <row r="4" spans="1:9" ht="15.5" x14ac:dyDescent="0.35">
      <c r="A4" s="101" t="s">
        <v>1</v>
      </c>
      <c r="B4" s="103">
        <v>4.55</v>
      </c>
      <c r="C4" s="105">
        <v>77.75</v>
      </c>
      <c r="D4" s="105">
        <v>1.61666666666666</v>
      </c>
      <c r="E4" s="105">
        <v>2.5333333333333301</v>
      </c>
      <c r="F4" s="105">
        <v>1019.83333333333</v>
      </c>
      <c r="G4" s="105">
        <v>4.5833333333333304</v>
      </c>
      <c r="H4" s="105">
        <v>6.7916666666666599</v>
      </c>
      <c r="I4" s="10">
        <v>44958</v>
      </c>
    </row>
    <row r="5" spans="1:9" ht="15.5" x14ac:dyDescent="0.35">
      <c r="A5" s="101" t="s">
        <v>0</v>
      </c>
      <c r="B5" s="103">
        <v>11.508333333333301</v>
      </c>
      <c r="C5" s="105">
        <v>51</v>
      </c>
      <c r="D5" s="105">
        <v>1.2249999999999901</v>
      </c>
      <c r="E5" s="105">
        <v>9.0916666666666597</v>
      </c>
      <c r="F5" s="105">
        <v>1021.55</v>
      </c>
      <c r="G5" s="105">
        <v>1</v>
      </c>
      <c r="H5" s="105">
        <v>7.45</v>
      </c>
      <c r="I5" s="10">
        <v>44986</v>
      </c>
    </row>
    <row r="6" spans="1:9" ht="15.5" x14ac:dyDescent="0.35">
      <c r="A6" s="101" t="s">
        <v>1</v>
      </c>
      <c r="B6" s="103">
        <v>4.3999999999999897</v>
      </c>
      <c r="C6" s="105">
        <v>82.5</v>
      </c>
      <c r="D6" s="105">
        <v>1.74166666666666</v>
      </c>
      <c r="E6" s="105">
        <v>2.0916666666666601</v>
      </c>
      <c r="F6" s="105">
        <v>1021.65833333333</v>
      </c>
      <c r="G6" s="105">
        <v>0.58333333333333304</v>
      </c>
      <c r="H6" s="105">
        <v>4.0750000000000002</v>
      </c>
      <c r="I6" s="10">
        <v>44986</v>
      </c>
    </row>
    <row r="7" spans="1:9" ht="15.5" x14ac:dyDescent="0.35">
      <c r="A7" s="101" t="s">
        <v>0</v>
      </c>
      <c r="B7" s="103">
        <v>11.725</v>
      </c>
      <c r="C7" s="105">
        <v>52.3333333333333</v>
      </c>
      <c r="D7" s="105">
        <v>1.2</v>
      </c>
      <c r="E7" s="105">
        <v>8.5833333333333304</v>
      </c>
      <c r="F7" s="105">
        <v>1023.4</v>
      </c>
      <c r="G7" s="105">
        <v>0</v>
      </c>
      <c r="H7" s="105">
        <v>9.2666666666666604</v>
      </c>
      <c r="I7" s="10">
        <v>45017</v>
      </c>
    </row>
    <row r="8" spans="1:9" ht="15.5" x14ac:dyDescent="0.35">
      <c r="A8" s="101" t="s">
        <v>1</v>
      </c>
      <c r="B8" s="103">
        <v>3.93333333333333</v>
      </c>
      <c r="C8" s="105">
        <v>80.5</v>
      </c>
      <c r="D8" s="105">
        <v>1.2249999999999901</v>
      </c>
      <c r="E8" s="105">
        <v>1.7666666666666599</v>
      </c>
      <c r="F8" s="105">
        <v>1022.75833333333</v>
      </c>
      <c r="G8" s="105">
        <v>0.58333333333333304</v>
      </c>
      <c r="H8" s="105">
        <v>6.9166666666666599</v>
      </c>
      <c r="I8" s="10">
        <v>45017</v>
      </c>
    </row>
    <row r="9" spans="1:9" ht="15.5" x14ac:dyDescent="0.35">
      <c r="A9" s="101" t="s">
        <v>0</v>
      </c>
      <c r="B9" s="103">
        <v>12.0833333333333</v>
      </c>
      <c r="C9" s="105">
        <v>44.5833333333333</v>
      </c>
      <c r="D9" s="105">
        <v>-1.1083333333333301</v>
      </c>
      <c r="E9" s="105">
        <v>8.68333333333333</v>
      </c>
      <c r="F9" s="105">
        <v>1023.13333333333</v>
      </c>
      <c r="G9" s="105">
        <v>0</v>
      </c>
      <c r="H9" s="105">
        <v>6.3833333333333302</v>
      </c>
      <c r="I9" s="10">
        <v>45047</v>
      </c>
    </row>
    <row r="10" spans="1:9" ht="15.5" x14ac:dyDescent="0.35">
      <c r="A10" s="101" t="s">
        <v>1</v>
      </c>
      <c r="B10" s="103">
        <v>3.65</v>
      </c>
      <c r="C10" s="105">
        <v>76.3333333333333</v>
      </c>
      <c r="D10" s="105">
        <v>4.9999999999999899E-2</v>
      </c>
      <c r="E10" s="105">
        <v>0.99166666666666603</v>
      </c>
      <c r="F10" s="105">
        <v>1022.625</v>
      </c>
      <c r="G10" s="105">
        <v>0</v>
      </c>
      <c r="H10" s="105">
        <v>7.6083333333333298</v>
      </c>
      <c r="I10" s="10">
        <v>45047</v>
      </c>
    </row>
    <row r="11" spans="1:9" ht="15.5" x14ac:dyDescent="0.35">
      <c r="A11" s="101" t="s">
        <v>0</v>
      </c>
      <c r="B11" s="103">
        <v>11.591666666666599</v>
      </c>
      <c r="C11" s="105">
        <v>46.9166666666666</v>
      </c>
      <c r="D11" s="105">
        <v>0.19166666666666601</v>
      </c>
      <c r="E11" s="105">
        <v>9.4833333333333307</v>
      </c>
      <c r="F11" s="105">
        <v>1023.58333333333</v>
      </c>
      <c r="G11" s="105">
        <v>0</v>
      </c>
      <c r="H11" s="105">
        <v>3.9083333333333301</v>
      </c>
      <c r="I11" s="10">
        <v>45078</v>
      </c>
    </row>
    <row r="12" spans="1:9" ht="15.5" x14ac:dyDescent="0.35">
      <c r="A12" s="101" t="s">
        <v>1</v>
      </c>
      <c r="B12" s="103">
        <v>6.1333333333333302</v>
      </c>
      <c r="C12" s="105">
        <v>75.4166666666666</v>
      </c>
      <c r="D12" s="105">
        <v>-0.34166666666666601</v>
      </c>
      <c r="E12" s="105">
        <v>0.84166666666666601</v>
      </c>
      <c r="F12" s="105">
        <v>1023.55</v>
      </c>
      <c r="G12" s="105">
        <v>0</v>
      </c>
      <c r="H12" s="105">
        <v>3.5</v>
      </c>
      <c r="I12" s="10">
        <v>45078</v>
      </c>
    </row>
    <row r="13" spans="1:9" ht="15.5" x14ac:dyDescent="0.35">
      <c r="A13" s="101" t="s">
        <v>0</v>
      </c>
      <c r="B13" s="103">
        <v>12.5166666666666</v>
      </c>
      <c r="C13" s="105">
        <v>50.5</v>
      </c>
      <c r="D13" s="105">
        <v>1.1083333333333301</v>
      </c>
      <c r="E13" s="105">
        <v>9.0916666666666597</v>
      </c>
      <c r="F13" s="105">
        <v>1024</v>
      </c>
      <c r="G13" s="105">
        <v>71.3333333333333</v>
      </c>
      <c r="H13" s="105">
        <v>3.6333333333333302</v>
      </c>
      <c r="I13" s="10">
        <v>45108</v>
      </c>
    </row>
    <row r="14" spans="1:9" ht="15.5" x14ac:dyDescent="0.35">
      <c r="A14" s="101" t="s">
        <v>1</v>
      </c>
      <c r="B14" s="103">
        <v>7.74166666666666</v>
      </c>
      <c r="C14" s="105">
        <v>66.4166666666666</v>
      </c>
      <c r="D14" s="105">
        <v>0.266666666666666</v>
      </c>
      <c r="E14" s="105">
        <v>3.4750000000000001</v>
      </c>
      <c r="F14" s="105">
        <v>1023.8583333333301</v>
      </c>
      <c r="G14" s="105">
        <v>43.1666666666666</v>
      </c>
      <c r="H14" s="105">
        <v>3.7166666666666601</v>
      </c>
      <c r="I14" s="10">
        <v>45108</v>
      </c>
    </row>
    <row r="15" spans="1:9" ht="15.5" x14ac:dyDescent="0.35">
      <c r="A15" s="101" t="s">
        <v>0</v>
      </c>
      <c r="B15" s="103">
        <v>12.383333333333301</v>
      </c>
      <c r="C15" s="105">
        <v>54.4166666666666</v>
      </c>
      <c r="D15" s="105">
        <v>3.1083333333333298</v>
      </c>
      <c r="E15" s="105">
        <v>10.158333333333299</v>
      </c>
      <c r="F15" s="105">
        <v>1022.2333333333301</v>
      </c>
      <c r="G15" s="105">
        <v>75</v>
      </c>
      <c r="H15" s="105">
        <v>7.5</v>
      </c>
      <c r="I15" s="10">
        <v>45139</v>
      </c>
    </row>
    <row r="16" spans="1:9" ht="15.5" x14ac:dyDescent="0.35">
      <c r="A16" s="101" t="s">
        <v>1</v>
      </c>
      <c r="B16" s="103">
        <v>8.5250000000000004</v>
      </c>
      <c r="C16" s="105">
        <v>73.5833333333333</v>
      </c>
      <c r="D16" s="105">
        <v>3.3</v>
      </c>
      <c r="E16" s="105">
        <v>5.3</v>
      </c>
      <c r="F16" s="105">
        <v>1022.44999999999</v>
      </c>
      <c r="G16" s="105">
        <v>43.5833333333333</v>
      </c>
      <c r="H16" s="105">
        <v>9.4499999999999993</v>
      </c>
      <c r="I16" s="10">
        <v>45139</v>
      </c>
    </row>
    <row r="17" spans="1:9" ht="15.5" x14ac:dyDescent="0.35">
      <c r="A17" s="101" t="s">
        <v>0</v>
      </c>
      <c r="B17" s="103">
        <v>14.75</v>
      </c>
      <c r="C17" s="105">
        <v>68.5</v>
      </c>
      <c r="D17" s="105">
        <v>6.6499999999999897</v>
      </c>
      <c r="E17" s="105">
        <v>10.6166666666666</v>
      </c>
      <c r="F17" s="105">
        <v>1019.55833333333</v>
      </c>
      <c r="G17" s="105">
        <v>76.3333333333333</v>
      </c>
      <c r="H17" s="105">
        <v>11.216666666666599</v>
      </c>
      <c r="I17" s="10">
        <v>45170</v>
      </c>
    </row>
    <row r="18" spans="1:9" ht="15.5" x14ac:dyDescent="0.35">
      <c r="A18" s="101" t="s">
        <v>1</v>
      </c>
      <c r="B18" s="103">
        <v>9.2916666666666607</v>
      </c>
      <c r="C18" s="105">
        <v>74.4166666666666</v>
      </c>
      <c r="D18" s="105">
        <v>4.25</v>
      </c>
      <c r="E18" s="105">
        <v>6.0166666666666604</v>
      </c>
      <c r="F18" s="105">
        <v>1020.21666666666</v>
      </c>
      <c r="G18" s="105">
        <v>32.8333333333333</v>
      </c>
      <c r="H18" s="105">
        <v>14.1666666666666</v>
      </c>
      <c r="I18" s="10">
        <v>45170</v>
      </c>
    </row>
    <row r="19" spans="1:9" ht="15.5" x14ac:dyDescent="0.35">
      <c r="A19" s="101" t="s">
        <v>0</v>
      </c>
      <c r="B19" s="103">
        <v>14.858333333333301</v>
      </c>
      <c r="C19" s="105">
        <v>60.5833333333333</v>
      </c>
      <c r="D19" s="105">
        <v>6.93333333333333</v>
      </c>
      <c r="E19" s="105">
        <v>13.091666666666599</v>
      </c>
      <c r="F19" s="105">
        <v>1020.24166666666</v>
      </c>
      <c r="G19" s="105">
        <v>32</v>
      </c>
      <c r="H19" s="105">
        <v>8.9666666666666597</v>
      </c>
      <c r="I19" s="10">
        <v>45200</v>
      </c>
    </row>
    <row r="20" spans="1:9" ht="15.5" x14ac:dyDescent="0.35">
      <c r="A20" s="101" t="s">
        <v>1</v>
      </c>
      <c r="B20" s="103">
        <v>8.9083333333333297</v>
      </c>
      <c r="C20" s="105">
        <v>77.75</v>
      </c>
      <c r="D20" s="105">
        <v>5.5833333333333304</v>
      </c>
      <c r="E20" s="105">
        <v>7.1583333333333297</v>
      </c>
      <c r="F20" s="105">
        <v>1020.09166666666</v>
      </c>
      <c r="G20" s="105">
        <v>25.3333333333333</v>
      </c>
      <c r="H20" s="105">
        <v>12.475</v>
      </c>
      <c r="I20" s="10">
        <v>45200</v>
      </c>
    </row>
    <row r="21" spans="1:9" ht="15.5" x14ac:dyDescent="0.35">
      <c r="A21" s="101" t="s">
        <v>0</v>
      </c>
      <c r="B21" s="103">
        <v>11.4583333333333</v>
      </c>
      <c r="C21" s="105">
        <v>57.5833333333333</v>
      </c>
      <c r="D21" s="105">
        <v>5.95</v>
      </c>
      <c r="E21" s="105">
        <v>12.975</v>
      </c>
      <c r="F21" s="105">
        <v>1019.70833333333</v>
      </c>
      <c r="G21" s="105">
        <v>25.1666666666666</v>
      </c>
      <c r="H21" s="105">
        <v>7.9583333333333304</v>
      </c>
      <c r="I21" s="10">
        <v>45231</v>
      </c>
    </row>
    <row r="22" spans="1:9" ht="15.5" x14ac:dyDescent="0.35">
      <c r="A22" s="101" t="s">
        <v>1</v>
      </c>
      <c r="B22" s="103">
        <v>10.475</v>
      </c>
      <c r="C22" s="105">
        <v>81.9166666666666</v>
      </c>
      <c r="D22" s="105">
        <v>5.9249999999999998</v>
      </c>
      <c r="E22" s="105">
        <v>7.2583333333333302</v>
      </c>
      <c r="F22" s="105">
        <v>1019.33333333333</v>
      </c>
      <c r="G22" s="105">
        <v>40.9166666666666</v>
      </c>
      <c r="H22" s="105">
        <v>6.75</v>
      </c>
      <c r="I22" s="10">
        <v>45231</v>
      </c>
    </row>
    <row r="23" spans="1:9" ht="15.5" x14ac:dyDescent="0.35">
      <c r="A23" s="101" t="s">
        <v>0</v>
      </c>
      <c r="B23" s="103">
        <v>10.2083333333333</v>
      </c>
      <c r="C23" s="105">
        <v>85.25</v>
      </c>
      <c r="D23" s="105">
        <v>9.0749999999999993</v>
      </c>
      <c r="E23" s="105">
        <v>10.424999999999899</v>
      </c>
      <c r="F23" s="105">
        <v>1013.75833333333</v>
      </c>
      <c r="G23" s="105">
        <v>92.25</v>
      </c>
      <c r="H23" s="105">
        <v>8.43333333333333</v>
      </c>
      <c r="I23" s="10">
        <v>45261</v>
      </c>
    </row>
    <row r="24" spans="1:9" ht="15.5" x14ac:dyDescent="0.35">
      <c r="A24" s="101" t="s">
        <v>1</v>
      </c>
      <c r="B24" s="103">
        <v>9.11666666666666</v>
      </c>
      <c r="C24" s="105">
        <v>83.75</v>
      </c>
      <c r="D24" s="105">
        <v>7.8250000000000002</v>
      </c>
      <c r="E24" s="105">
        <v>9.1666666666666607</v>
      </c>
      <c r="F24" s="105">
        <v>1015.07499999999</v>
      </c>
      <c r="G24" s="105">
        <v>94.1666666666666</v>
      </c>
      <c r="H24" s="105">
        <v>8.0250000000000004</v>
      </c>
      <c r="I24" s="10">
        <v>45261</v>
      </c>
    </row>
    <row r="25" spans="1:9" ht="15.5" x14ac:dyDescent="0.35">
      <c r="A25" s="101" t="s">
        <v>0</v>
      </c>
      <c r="B25" s="103">
        <v>8.5666666666666593</v>
      </c>
      <c r="C25" s="105">
        <v>87.5833333333333</v>
      </c>
      <c r="D25" s="105">
        <v>8.25</v>
      </c>
      <c r="E25" s="105">
        <v>9.0500000000000007</v>
      </c>
      <c r="F25" s="105">
        <v>1014.15833333333</v>
      </c>
      <c r="G25" s="105">
        <v>100</v>
      </c>
      <c r="H25" s="105">
        <v>7.3</v>
      </c>
      <c r="I25" s="9" t="s">
        <v>2</v>
      </c>
    </row>
    <row r="26" spans="1:9" ht="15.5" x14ac:dyDescent="0.35">
      <c r="A26" s="101" t="s">
        <v>1</v>
      </c>
      <c r="B26" s="103">
        <v>6.49166666666666</v>
      </c>
      <c r="C26" s="105">
        <v>94</v>
      </c>
      <c r="D26" s="105">
        <v>8.1666666666666607</v>
      </c>
      <c r="E26" s="105">
        <v>7.8416666666666597</v>
      </c>
      <c r="F26" s="105">
        <v>1014.25</v>
      </c>
      <c r="G26" s="105">
        <v>93.3333333333333</v>
      </c>
      <c r="H26" s="105">
        <v>9.6749999999999901</v>
      </c>
      <c r="I26" s="9" t="s">
        <v>2</v>
      </c>
    </row>
    <row r="27" spans="1:9" ht="15.5" x14ac:dyDescent="0.35">
      <c r="A27" s="101" t="s">
        <v>0</v>
      </c>
      <c r="B27" s="103">
        <v>9.7333333333333307</v>
      </c>
      <c r="C27" s="105">
        <v>66.8333333333333</v>
      </c>
      <c r="D27" s="105">
        <v>2.49166666666666</v>
      </c>
      <c r="E27" s="105">
        <v>5.7583333333333302</v>
      </c>
      <c r="F27" s="105">
        <v>1016.09166666666</v>
      </c>
      <c r="G27" s="105">
        <v>39.4166666666666</v>
      </c>
      <c r="H27" s="105">
        <v>11.174999999999899</v>
      </c>
      <c r="I27" s="9" t="s">
        <v>3</v>
      </c>
    </row>
    <row r="28" spans="1:9" ht="15.5" x14ac:dyDescent="0.35">
      <c r="A28" s="101" t="s">
        <v>1</v>
      </c>
      <c r="B28" s="103">
        <v>3.9</v>
      </c>
      <c r="C28" s="105">
        <v>78.8333333333333</v>
      </c>
      <c r="D28" s="105">
        <v>2.8</v>
      </c>
      <c r="E28" s="105">
        <v>4.0666666666666602</v>
      </c>
      <c r="F28" s="105">
        <v>1015.55</v>
      </c>
      <c r="G28" s="105">
        <v>54.4166666666666</v>
      </c>
      <c r="H28" s="105">
        <v>10.966666666666599</v>
      </c>
      <c r="I28" s="9" t="s">
        <v>3</v>
      </c>
    </row>
    <row r="29" spans="1:9" ht="15.5" x14ac:dyDescent="0.35">
      <c r="A29" s="101" t="s">
        <v>0</v>
      </c>
      <c r="B29" s="103">
        <v>10.533333333333299</v>
      </c>
      <c r="C29" s="105">
        <v>64.25</v>
      </c>
      <c r="D29" s="105">
        <v>2.875</v>
      </c>
      <c r="E29" s="105">
        <v>6.9833333333333298</v>
      </c>
      <c r="F29" s="105">
        <v>1019.18333333333</v>
      </c>
      <c r="G29" s="105">
        <v>6.6666666666666599</v>
      </c>
      <c r="H29" s="105">
        <v>11.316666666666601</v>
      </c>
      <c r="I29" s="9" t="s">
        <v>4</v>
      </c>
    </row>
    <row r="30" spans="1:9" ht="15.5" x14ac:dyDescent="0.35">
      <c r="A30" s="101" t="s">
        <v>1</v>
      </c>
      <c r="B30" s="103">
        <v>4.3333333333333304</v>
      </c>
      <c r="C30" s="105">
        <v>82.1666666666666</v>
      </c>
      <c r="D30" s="105">
        <v>1.11666666666666</v>
      </c>
      <c r="E30" s="105">
        <v>1</v>
      </c>
      <c r="F30" s="105">
        <v>1018.36666666666</v>
      </c>
      <c r="G30" s="105">
        <v>5</v>
      </c>
      <c r="H30" s="105">
        <v>12.0583333333333</v>
      </c>
      <c r="I30" s="9" t="s">
        <v>4</v>
      </c>
    </row>
    <row r="31" spans="1:9" ht="15.5" x14ac:dyDescent="0.35">
      <c r="A31" s="101" t="s">
        <v>0</v>
      </c>
      <c r="B31" s="103">
        <v>10.066666666666601</v>
      </c>
      <c r="C31" s="105">
        <v>51.6666666666666</v>
      </c>
      <c r="D31" s="105">
        <v>0.20833333333333301</v>
      </c>
      <c r="E31" s="105">
        <v>7.30833333333333</v>
      </c>
      <c r="F31" s="105">
        <v>1015.4833333333301</v>
      </c>
      <c r="G31" s="105">
        <v>4.4166666666666599</v>
      </c>
      <c r="H31" s="105">
        <v>11.941666666666601</v>
      </c>
      <c r="I31" s="9" t="s">
        <v>5</v>
      </c>
    </row>
    <row r="32" spans="1:9" ht="15.5" x14ac:dyDescent="0.35">
      <c r="A32" s="101" t="s">
        <v>1</v>
      </c>
      <c r="B32" s="103">
        <v>3.8916666666666599</v>
      </c>
      <c r="C32" s="105">
        <v>77.25</v>
      </c>
      <c r="D32" s="105">
        <v>0.40833333333333299</v>
      </c>
      <c r="E32" s="105">
        <v>1.375</v>
      </c>
      <c r="F32" s="105">
        <v>1016.18333333333</v>
      </c>
      <c r="G32" s="105">
        <v>8.5833333333333304</v>
      </c>
      <c r="H32" s="105">
        <v>11.75</v>
      </c>
      <c r="I32" s="9" t="s">
        <v>5</v>
      </c>
    </row>
    <row r="33" spans="1:9" ht="15.5" x14ac:dyDescent="0.35">
      <c r="A33" s="101" t="s">
        <v>0</v>
      </c>
      <c r="B33" s="103">
        <v>10.316666666666601</v>
      </c>
      <c r="C33" s="105">
        <v>54.75</v>
      </c>
      <c r="D33" s="105">
        <v>0.67499999999999905</v>
      </c>
      <c r="E33" s="105">
        <v>6.9833333333333298</v>
      </c>
      <c r="F33" s="105">
        <v>1018.25</v>
      </c>
      <c r="G33" s="105">
        <v>4.5833333333333304</v>
      </c>
      <c r="H33" s="105">
        <v>11.008333333333301</v>
      </c>
      <c r="I33" s="9" t="s">
        <v>6</v>
      </c>
    </row>
    <row r="34" spans="1:9" ht="15.5" x14ac:dyDescent="0.35">
      <c r="A34" s="101" t="s">
        <v>1</v>
      </c>
      <c r="B34" s="103">
        <v>3.2916666666666599</v>
      </c>
      <c r="C34" s="105">
        <v>75</v>
      </c>
      <c r="D34" s="105">
        <v>-0.233333333333333</v>
      </c>
      <c r="E34" s="105">
        <v>0.78333333333333299</v>
      </c>
      <c r="F34" s="105">
        <v>1017.1</v>
      </c>
      <c r="G34" s="105">
        <v>7</v>
      </c>
      <c r="H34" s="105">
        <v>11.775</v>
      </c>
      <c r="I34" s="9" t="s">
        <v>6</v>
      </c>
    </row>
    <row r="35" spans="1:9" ht="15.5" x14ac:dyDescent="0.35">
      <c r="A35" s="101" t="s">
        <v>0</v>
      </c>
      <c r="B35" s="103">
        <v>10.783333333333299</v>
      </c>
      <c r="C35" s="105">
        <v>49.75</v>
      </c>
      <c r="D35" s="105">
        <v>-0.71666666666666601</v>
      </c>
      <c r="E35" s="105">
        <v>7.0666666666666602</v>
      </c>
      <c r="F35" s="105">
        <v>1017.3</v>
      </c>
      <c r="G35" s="105">
        <v>0.16666666666666599</v>
      </c>
      <c r="H35" s="105">
        <v>9.9499999999999993</v>
      </c>
      <c r="I35" s="9" t="s">
        <v>7</v>
      </c>
    </row>
    <row r="36" spans="1:9" ht="15.5" x14ac:dyDescent="0.35">
      <c r="A36" s="101" t="s">
        <v>1</v>
      </c>
      <c r="B36" s="103">
        <v>4.3</v>
      </c>
      <c r="C36" s="105">
        <v>78.6666666666666</v>
      </c>
      <c r="D36" s="105">
        <v>-0.16666666666666599</v>
      </c>
      <c r="E36" s="105">
        <v>0.17499999999999999</v>
      </c>
      <c r="F36" s="105">
        <v>1017.6416666666599</v>
      </c>
      <c r="G36" s="105">
        <v>0.75</v>
      </c>
      <c r="H36" s="105">
        <v>10.424999999999899</v>
      </c>
      <c r="I36" s="9" t="s">
        <v>7</v>
      </c>
    </row>
    <row r="37" spans="1:9" ht="15.5" x14ac:dyDescent="0.35">
      <c r="A37" s="101" t="s">
        <v>0</v>
      </c>
      <c r="B37" s="103">
        <v>12.691666666666601</v>
      </c>
      <c r="C37" s="105">
        <v>47.9166666666666</v>
      </c>
      <c r="D37" s="105">
        <v>-0.61666666666666603</v>
      </c>
      <c r="E37" s="105">
        <v>7.7166666666666597</v>
      </c>
      <c r="F37" s="105">
        <v>1020.04166666666</v>
      </c>
      <c r="G37" s="105">
        <v>57.6666666666666</v>
      </c>
      <c r="H37" s="105">
        <v>7.1</v>
      </c>
      <c r="I37" s="9" t="s">
        <v>8</v>
      </c>
    </row>
    <row r="38" spans="1:9" ht="15.5" x14ac:dyDescent="0.35">
      <c r="A38" s="101" t="s">
        <v>1</v>
      </c>
      <c r="B38" s="103">
        <v>7.2</v>
      </c>
      <c r="C38" s="105">
        <v>73.6666666666666</v>
      </c>
      <c r="D38" s="105">
        <v>-0.05</v>
      </c>
      <c r="E38" s="105">
        <v>1.24166666666666</v>
      </c>
      <c r="F38" s="105">
        <v>1018.96666666666</v>
      </c>
      <c r="G38" s="105">
        <v>47.5</v>
      </c>
      <c r="H38" s="105">
        <v>8.1416666666666604</v>
      </c>
      <c r="I38" s="9" t="s">
        <v>8</v>
      </c>
    </row>
    <row r="39" spans="1:9" ht="15.5" x14ac:dyDescent="0.35">
      <c r="A39" s="101" t="s">
        <v>0</v>
      </c>
      <c r="B39" s="103">
        <v>11.466666666666599</v>
      </c>
      <c r="C39" s="105">
        <v>43.3333333333333</v>
      </c>
      <c r="D39" s="105">
        <v>-0.25</v>
      </c>
      <c r="E39" s="105">
        <v>9.9833333333333307</v>
      </c>
      <c r="F39" s="105">
        <v>1020.06666666666</v>
      </c>
      <c r="G39" s="105">
        <v>36.0833333333333</v>
      </c>
      <c r="H39" s="105">
        <v>4.61666666666666</v>
      </c>
      <c r="I39" s="9" t="s">
        <v>9</v>
      </c>
    </row>
    <row r="40" spans="1:9" ht="15.5" x14ac:dyDescent="0.35">
      <c r="A40" s="101" t="s">
        <v>1</v>
      </c>
      <c r="B40" s="103">
        <v>7.8916666666666604</v>
      </c>
      <c r="C40" s="105">
        <v>67.5833333333333</v>
      </c>
      <c r="D40" s="105">
        <v>1.5833333333333299</v>
      </c>
      <c r="E40" s="105">
        <v>4.5750000000000002</v>
      </c>
      <c r="F40" s="105">
        <v>1019.53333333333</v>
      </c>
      <c r="G40" s="105">
        <v>49.75</v>
      </c>
      <c r="H40" s="105">
        <v>7.7333333333333298</v>
      </c>
      <c r="I40" s="9" t="s">
        <v>9</v>
      </c>
    </row>
    <row r="41" spans="1:9" ht="15.5" x14ac:dyDescent="0.35">
      <c r="A41" s="101" t="s">
        <v>0</v>
      </c>
      <c r="B41" s="103">
        <v>10.5166666666666</v>
      </c>
      <c r="C41" s="105">
        <v>56</v>
      </c>
      <c r="D41" s="105">
        <v>2.80833333333333</v>
      </c>
      <c r="E41" s="105">
        <v>9.2083333333333304</v>
      </c>
      <c r="F41" s="105">
        <v>1018.94166666666</v>
      </c>
      <c r="G41" s="105">
        <v>26.5833333333333</v>
      </c>
      <c r="H41" s="105">
        <v>5.43333333333333</v>
      </c>
      <c r="I41" s="9" t="s">
        <v>10</v>
      </c>
    </row>
    <row r="42" spans="1:9" ht="15.5" x14ac:dyDescent="0.35">
      <c r="A42" s="101" t="s">
        <v>1</v>
      </c>
      <c r="B42" s="103">
        <v>5.8833333333333302</v>
      </c>
      <c r="C42" s="105">
        <v>67.1666666666666</v>
      </c>
      <c r="D42" s="105">
        <v>2.0666666666666602</v>
      </c>
      <c r="E42" s="105">
        <v>4.8833333333333302</v>
      </c>
      <c r="F42" s="105">
        <v>1019.44999999999</v>
      </c>
      <c r="G42" s="105">
        <v>22.1666666666666</v>
      </c>
      <c r="H42" s="105">
        <v>17</v>
      </c>
      <c r="I42" s="9" t="s">
        <v>10</v>
      </c>
    </row>
    <row r="43" spans="1:9" ht="15.5" x14ac:dyDescent="0.35">
      <c r="A43" s="101" t="s">
        <v>0</v>
      </c>
      <c r="B43" s="103">
        <v>10.9</v>
      </c>
      <c r="C43" s="105">
        <v>68.0833333333333</v>
      </c>
      <c r="D43" s="105">
        <v>4.61666666666666</v>
      </c>
      <c r="E43" s="105">
        <v>8.1749999999999901</v>
      </c>
      <c r="F43" s="105">
        <v>1020.475</v>
      </c>
      <c r="G43" s="105">
        <v>58.9166666666666</v>
      </c>
      <c r="H43" s="105">
        <v>10.025</v>
      </c>
      <c r="I43" s="9" t="s">
        <v>11</v>
      </c>
    </row>
    <row r="44" spans="1:9" ht="15.5" x14ac:dyDescent="0.35">
      <c r="A44" s="101" t="s">
        <v>1</v>
      </c>
      <c r="B44" s="103">
        <v>6.1</v>
      </c>
      <c r="C44" s="105">
        <v>88.5</v>
      </c>
      <c r="D44" s="105">
        <v>4.11666666666666</v>
      </c>
      <c r="E44" s="105">
        <v>3.4166666666666599</v>
      </c>
      <c r="F44" s="105">
        <v>1020.1416666666599</v>
      </c>
      <c r="G44" s="105">
        <v>18.6666666666666</v>
      </c>
      <c r="H44" s="105">
        <v>14.025</v>
      </c>
      <c r="I44" s="9" t="s">
        <v>11</v>
      </c>
    </row>
    <row r="45" spans="1:9" ht="15.5" x14ac:dyDescent="0.35">
      <c r="A45" s="101" t="s">
        <v>0</v>
      </c>
      <c r="B45" s="103">
        <v>11.108333333333301</v>
      </c>
      <c r="C45" s="105">
        <v>64.5</v>
      </c>
      <c r="D45" s="105">
        <v>4.1666666666666599</v>
      </c>
      <c r="E45" s="105">
        <v>8.8833333333333293</v>
      </c>
      <c r="F45" s="105">
        <v>1018.81666666666</v>
      </c>
      <c r="G45" s="105">
        <v>11</v>
      </c>
      <c r="H45" s="105">
        <v>6.2249999999999996</v>
      </c>
      <c r="I45" s="9" t="s">
        <v>12</v>
      </c>
    </row>
    <row r="46" spans="1:9" ht="15.5" x14ac:dyDescent="0.35">
      <c r="A46" s="101" t="s">
        <v>1</v>
      </c>
      <c r="B46" s="103">
        <v>5.9749999999999996</v>
      </c>
      <c r="C46" s="105">
        <v>81.8333333333333</v>
      </c>
      <c r="D46" s="105">
        <v>3.2166666666666601</v>
      </c>
      <c r="E46" s="105">
        <v>3.49166666666666</v>
      </c>
      <c r="F46" s="105">
        <v>1018.56666666666</v>
      </c>
      <c r="G46" s="105">
        <v>10.75</v>
      </c>
      <c r="H46" s="105">
        <v>12.525</v>
      </c>
      <c r="I46" s="9" t="s">
        <v>12</v>
      </c>
    </row>
    <row r="47" spans="1:9" ht="15.5" x14ac:dyDescent="0.35">
      <c r="A47" s="101" t="s">
        <v>0</v>
      </c>
      <c r="B47" s="103">
        <v>11.4583333333333</v>
      </c>
      <c r="C47" s="105">
        <v>59.25</v>
      </c>
      <c r="D47" s="105">
        <v>2.94999999999999</v>
      </c>
      <c r="E47" s="105">
        <v>8.80833333333333</v>
      </c>
      <c r="F47" s="105">
        <v>1020.20833333333</v>
      </c>
      <c r="G47" s="105">
        <v>17.25</v>
      </c>
      <c r="H47" s="105">
        <v>7.2666666666666604</v>
      </c>
      <c r="I47" s="9" t="s">
        <v>13</v>
      </c>
    </row>
    <row r="48" spans="1:9" ht="15.5" x14ac:dyDescent="0.35">
      <c r="A48" s="101" t="s">
        <v>1</v>
      </c>
      <c r="B48" s="103">
        <v>7.4083333333333297</v>
      </c>
      <c r="C48" s="105">
        <v>82</v>
      </c>
      <c r="D48" s="105">
        <v>3.1</v>
      </c>
      <c r="E48" s="105">
        <v>3.2749999999999999</v>
      </c>
      <c r="F48" s="105">
        <v>1019.275</v>
      </c>
      <c r="G48" s="105">
        <v>6.75</v>
      </c>
      <c r="H48" s="105">
        <v>15.8666666666666</v>
      </c>
      <c r="I48" s="9" t="s">
        <v>13</v>
      </c>
    </row>
    <row r="49" spans="1:9" ht="15.5" x14ac:dyDescent="0.35">
      <c r="A49" s="101" t="s">
        <v>0</v>
      </c>
      <c r="B49" s="103">
        <v>10.7</v>
      </c>
      <c r="C49" s="105">
        <v>67.3333333333333</v>
      </c>
      <c r="D49" s="105">
        <v>5.3166666666666602</v>
      </c>
      <c r="E49" s="105">
        <v>9.125</v>
      </c>
      <c r="F49" s="105">
        <v>1015.90833333333</v>
      </c>
      <c r="G49" s="105">
        <v>35.4166666666666</v>
      </c>
      <c r="H49" s="105">
        <v>12.033333333333299</v>
      </c>
      <c r="I49" s="9" t="s">
        <v>14</v>
      </c>
    </row>
    <row r="50" spans="1:9" ht="15.5" x14ac:dyDescent="0.35">
      <c r="A50" s="101" t="s">
        <v>1</v>
      </c>
      <c r="B50" s="103">
        <v>7.0750000000000002</v>
      </c>
      <c r="C50" s="105">
        <v>80.9166666666666</v>
      </c>
      <c r="D50" s="105">
        <v>4.2833333333333297</v>
      </c>
      <c r="E50" s="105">
        <v>4.7916666666666599</v>
      </c>
      <c r="F50" s="105">
        <v>1015.96666666666</v>
      </c>
      <c r="G50" s="105">
        <v>32.75</v>
      </c>
      <c r="H50" s="105">
        <v>16.3333333333333</v>
      </c>
      <c r="I50" s="9" t="s">
        <v>14</v>
      </c>
    </row>
    <row r="51" spans="1:9" ht="15.5" x14ac:dyDescent="0.35">
      <c r="A51" s="101" t="s">
        <v>0</v>
      </c>
      <c r="B51" s="103">
        <v>11.716666666666599</v>
      </c>
      <c r="C51" s="105">
        <v>75.4166666666666</v>
      </c>
      <c r="D51" s="105">
        <v>6.3916666666666604</v>
      </c>
      <c r="E51" s="105">
        <v>9.1</v>
      </c>
      <c r="F51" s="105">
        <v>1018.35</v>
      </c>
      <c r="G51" s="105">
        <v>36.5833333333333</v>
      </c>
      <c r="H51" s="105">
        <v>6.1083333333333298</v>
      </c>
      <c r="I51" s="9" t="s">
        <v>15</v>
      </c>
    </row>
    <row r="52" spans="1:9" ht="15.5" x14ac:dyDescent="0.35">
      <c r="A52" s="101" t="s">
        <v>1</v>
      </c>
      <c r="B52" s="103">
        <v>5.2833333333333297</v>
      </c>
      <c r="C52" s="105">
        <v>91.1666666666666</v>
      </c>
      <c r="D52" s="105">
        <v>5.6916666666666602</v>
      </c>
      <c r="E52" s="105">
        <v>5.1333333333333302</v>
      </c>
      <c r="F52" s="105">
        <v>1017.78333333333</v>
      </c>
      <c r="G52" s="105">
        <v>55.75</v>
      </c>
      <c r="H52" s="105">
        <v>10.65</v>
      </c>
      <c r="I52" s="9" t="s">
        <v>15</v>
      </c>
    </row>
    <row r="53" spans="1:9" ht="15.5" x14ac:dyDescent="0.35">
      <c r="A53" s="101" t="s">
        <v>0</v>
      </c>
      <c r="B53" s="103">
        <v>12.966666666666599</v>
      </c>
      <c r="C53" s="105">
        <v>60.9166666666666</v>
      </c>
      <c r="D53" s="105">
        <v>4.0083333333333302</v>
      </c>
      <c r="E53" s="105">
        <v>9.15</v>
      </c>
      <c r="F53" s="105">
        <v>1021.1083333333301</v>
      </c>
      <c r="G53" s="105">
        <v>3.5</v>
      </c>
      <c r="H53" s="105">
        <v>11.85</v>
      </c>
      <c r="I53" s="9" t="s">
        <v>16</v>
      </c>
    </row>
    <row r="54" spans="1:9" ht="15.5" x14ac:dyDescent="0.35">
      <c r="A54" s="101" t="s">
        <v>1</v>
      </c>
      <c r="B54" s="103">
        <v>5.9749999999999996</v>
      </c>
      <c r="C54" s="105">
        <v>85.4166666666666</v>
      </c>
      <c r="D54" s="105">
        <v>2.8916666666666599</v>
      </c>
      <c r="E54" s="105">
        <v>2.82499999999999</v>
      </c>
      <c r="F54" s="105">
        <v>1020.5166666666599</v>
      </c>
      <c r="G54" s="105">
        <v>6.3333333333333304</v>
      </c>
      <c r="H54" s="105">
        <v>9.85</v>
      </c>
      <c r="I54" s="9" t="s">
        <v>16</v>
      </c>
    </row>
    <row r="55" spans="1:9" ht="15.5" x14ac:dyDescent="0.35">
      <c r="A55" s="101" t="s">
        <v>0</v>
      </c>
      <c r="B55" s="103">
        <v>13.3083333333333</v>
      </c>
      <c r="C55" s="105">
        <v>52.9166666666666</v>
      </c>
      <c r="D55" s="105">
        <v>2.85</v>
      </c>
      <c r="E55" s="105">
        <v>10.2916666666666</v>
      </c>
      <c r="F55" s="105">
        <v>1020.5166666666599</v>
      </c>
      <c r="G55" s="105">
        <v>7.1666666666666599</v>
      </c>
      <c r="H55" s="105">
        <v>11.7916666666666</v>
      </c>
      <c r="I55" s="9" t="s">
        <v>17</v>
      </c>
    </row>
    <row r="56" spans="1:9" ht="15.5" x14ac:dyDescent="0.35">
      <c r="A56" s="101" t="s">
        <v>1</v>
      </c>
      <c r="B56" s="103">
        <v>7.4166666666666599</v>
      </c>
      <c r="C56" s="105">
        <v>77.9166666666666</v>
      </c>
      <c r="D56" s="105">
        <v>2.2333333333333298</v>
      </c>
      <c r="E56" s="105">
        <v>3.2666666666666599</v>
      </c>
      <c r="F56" s="105">
        <v>1019.50833333333</v>
      </c>
      <c r="G56" s="105">
        <v>8</v>
      </c>
      <c r="H56" s="105">
        <v>12.408333333333299</v>
      </c>
      <c r="I56" s="9" t="s">
        <v>17</v>
      </c>
    </row>
    <row r="57" spans="1:9" ht="15.5" x14ac:dyDescent="0.35">
      <c r="A57" s="101" t="s">
        <v>0</v>
      </c>
      <c r="B57" s="103">
        <v>13.466666666666599</v>
      </c>
      <c r="C57" s="105">
        <v>50.5</v>
      </c>
      <c r="D57" s="105">
        <v>2.625</v>
      </c>
      <c r="E57" s="105">
        <v>10.7416666666666</v>
      </c>
      <c r="F57" s="105">
        <v>1016.07499999999</v>
      </c>
      <c r="G57" s="105">
        <v>68.3333333333333</v>
      </c>
      <c r="H57" s="105">
        <v>9.1666666666666607</v>
      </c>
      <c r="I57" s="9" t="s">
        <v>18</v>
      </c>
    </row>
    <row r="58" spans="1:9" ht="15.5" x14ac:dyDescent="0.35">
      <c r="A58" s="101" t="s">
        <v>1</v>
      </c>
      <c r="B58" s="103">
        <v>8.875</v>
      </c>
      <c r="C58" s="105">
        <v>64.3333333333333</v>
      </c>
      <c r="D58" s="105">
        <v>1.0333333333333301</v>
      </c>
      <c r="E58" s="105">
        <v>4.3499999999999996</v>
      </c>
      <c r="F58" s="105">
        <v>1015.8916666666599</v>
      </c>
      <c r="G58" s="105">
        <v>32.4166666666666</v>
      </c>
      <c r="H58" s="105">
        <v>13.9916666666666</v>
      </c>
      <c r="I58" s="9" t="s">
        <v>18</v>
      </c>
    </row>
    <row r="59" spans="1:9" ht="15.5" x14ac:dyDescent="0.35">
      <c r="A59" s="101" t="s">
        <v>0</v>
      </c>
      <c r="B59" s="103">
        <v>10.6416666666666</v>
      </c>
      <c r="C59" s="105">
        <v>54.75</v>
      </c>
      <c r="D59" s="105">
        <v>4.24166666666666</v>
      </c>
      <c r="E59" s="105">
        <v>10.9166666666666</v>
      </c>
      <c r="F59" s="105">
        <v>1013.4833333333301</v>
      </c>
      <c r="G59" s="105">
        <v>82.3333333333333</v>
      </c>
      <c r="H59" s="105">
        <v>11.9166666666666</v>
      </c>
      <c r="I59" s="9" t="s">
        <v>19</v>
      </c>
    </row>
    <row r="60" spans="1:9" ht="15.5" x14ac:dyDescent="0.35">
      <c r="A60" s="101" t="s">
        <v>1</v>
      </c>
      <c r="B60" s="103">
        <v>9.1333333333333293</v>
      </c>
      <c r="C60" s="105">
        <v>67.1666666666666</v>
      </c>
      <c r="D60" s="105">
        <v>2.99166666666666</v>
      </c>
      <c r="E60" s="105">
        <v>5.9666666666666597</v>
      </c>
      <c r="F60" s="105">
        <v>1013.41666666666</v>
      </c>
      <c r="G60" s="105">
        <v>67.75</v>
      </c>
      <c r="H60" s="105">
        <v>16.5</v>
      </c>
      <c r="I60" s="9" t="s">
        <v>19</v>
      </c>
    </row>
    <row r="61" spans="1:9" ht="15.5" x14ac:dyDescent="0.35">
      <c r="A61" s="101" t="s">
        <v>0</v>
      </c>
      <c r="B61" s="103">
        <v>13.1666666666666</v>
      </c>
      <c r="C61" s="105">
        <v>90.4166666666666</v>
      </c>
      <c r="D61" s="105">
        <v>9.1416666666666604</v>
      </c>
      <c r="E61" s="105">
        <v>9.2916666666666607</v>
      </c>
      <c r="F61" s="105">
        <v>1019.69999999999</v>
      </c>
      <c r="G61" s="105">
        <v>100</v>
      </c>
      <c r="H61" s="105">
        <v>12.2916666666666</v>
      </c>
      <c r="I61" s="9" t="s">
        <v>20</v>
      </c>
    </row>
    <row r="62" spans="1:9" ht="15.5" x14ac:dyDescent="0.35">
      <c r="A62" s="101" t="s">
        <v>1</v>
      </c>
      <c r="B62" s="103">
        <v>7.95</v>
      </c>
      <c r="C62" s="105">
        <v>88.9166666666666</v>
      </c>
      <c r="D62" s="105">
        <v>7.3833333333333302</v>
      </c>
      <c r="E62" s="105">
        <v>6.8916666666666604</v>
      </c>
      <c r="F62" s="105">
        <v>1019.2333333333301</v>
      </c>
      <c r="G62" s="105">
        <v>88.75</v>
      </c>
      <c r="H62" s="105">
        <v>19.75</v>
      </c>
      <c r="I62" s="9" t="s">
        <v>20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 data</vt:lpstr>
      <vt:lpstr>Sheet1</vt:lpstr>
      <vt:lpstr>Sheet3</vt:lpstr>
      <vt:lpstr>forward-testing</vt:lpstr>
      <vt:lpstr>backward-followed</vt:lpstr>
      <vt:lpstr>Hypothesis Test</vt:lpstr>
      <vt:lpstr>Data 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Naeem</dc:creator>
  <cp:lastModifiedBy>Uzma Naeem</cp:lastModifiedBy>
  <cp:lastPrinted>2023-05-17T06:27:14Z</cp:lastPrinted>
  <dcterms:created xsi:type="dcterms:W3CDTF">2023-04-26T17:53:53Z</dcterms:created>
  <dcterms:modified xsi:type="dcterms:W3CDTF">2023-05-18T03:04:00Z</dcterms:modified>
</cp:coreProperties>
</file>