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ST\PhD\Paper 1 writeup\"/>
    </mc:Choice>
  </mc:AlternateContent>
  <xr:revisionPtr revIDLastSave="0" documentId="13_ncr:1_{714E4DDD-11DC-440D-9711-C1C90788F200}" xr6:coauthVersionLast="47" xr6:coauthVersionMax="47" xr10:uidLastSave="{00000000-0000-0000-0000-000000000000}"/>
  <bookViews>
    <workbookView xWindow="-120" yWindow="-120" windowWidth="20730" windowHeight="11160" activeTab="5" xr2:uid="{AB09F0FF-505B-43E3-9407-CE4C10797971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3" l="1"/>
  <c r="L7" i="3"/>
  <c r="L8" i="3"/>
  <c r="L9" i="3"/>
  <c r="L6" i="3"/>
  <c r="K7" i="3"/>
  <c r="K8" i="3"/>
  <c r="K9" i="3"/>
  <c r="K6" i="3"/>
  <c r="L11" i="7"/>
  <c r="L8" i="7"/>
  <c r="L9" i="7"/>
  <c r="L10" i="7"/>
  <c r="L7" i="7"/>
  <c r="K8" i="7"/>
  <c r="K9" i="7"/>
  <c r="K10" i="7"/>
  <c r="K7" i="7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4" i="2"/>
  <c r="J5" i="1"/>
  <c r="J6" i="1"/>
  <c r="J7" i="1"/>
  <c r="J8" i="1"/>
  <c r="J9" i="1"/>
  <c r="J10" i="1"/>
  <c r="J11" i="1"/>
  <c r="J12" i="1"/>
  <c r="J4" i="1"/>
  <c r="H5" i="1"/>
  <c r="H6" i="1"/>
  <c r="H7" i="1"/>
  <c r="H8" i="1"/>
  <c r="H9" i="1"/>
  <c r="H10" i="1"/>
  <c r="H11" i="1"/>
  <c r="H12" i="1"/>
  <c r="H4" i="1"/>
  <c r="F10" i="1"/>
</calcChain>
</file>

<file path=xl/sharedStrings.xml><?xml version="1.0" encoding="utf-8"?>
<sst xmlns="http://schemas.openxmlformats.org/spreadsheetml/2006/main" count="120" uniqueCount="54">
  <si>
    <t>Role contract</t>
  </si>
  <si>
    <t>Resource contract</t>
  </si>
  <si>
    <t>Trust based contract</t>
  </si>
  <si>
    <t>Cost based contract</t>
  </si>
  <si>
    <t>Temporal based contract</t>
  </si>
  <si>
    <t>Cardinality based contract</t>
  </si>
  <si>
    <t>Usage based contract</t>
  </si>
  <si>
    <t>Delegation contract</t>
  </si>
  <si>
    <t>Access control contract</t>
  </si>
  <si>
    <t>Execution cost</t>
  </si>
  <si>
    <t>Code cost</t>
  </si>
  <si>
    <t>Fixed cost</t>
  </si>
  <si>
    <t>Deployment Cost</t>
  </si>
  <si>
    <t>Evaluation Cost</t>
  </si>
  <si>
    <t>Contracts</t>
  </si>
  <si>
    <t>Functions</t>
  </si>
  <si>
    <t>add user()</t>
  </si>
  <si>
    <t>get user()</t>
  </si>
  <si>
    <t>add resource()</t>
  </si>
  <si>
    <t>addRoleToResource()</t>
  </si>
  <si>
    <t>updateResource()</t>
  </si>
  <si>
    <t>getResource()</t>
  </si>
  <si>
    <t>resourceCount()</t>
  </si>
  <si>
    <t>updateTrustLimit()</t>
  </si>
  <si>
    <t>updateTrust()</t>
  </si>
  <si>
    <t>getTrust()</t>
  </si>
  <si>
    <t>authorize()</t>
  </si>
  <si>
    <t>updateCost()</t>
  </si>
  <si>
    <t>getCostforResource()</t>
  </si>
  <si>
    <t>addTemporalConstraints()</t>
  </si>
  <si>
    <t>addCardinalityConstraint()</t>
  </si>
  <si>
    <t>setUserResourceLimit()</t>
  </si>
  <si>
    <t>Access Control Contract</t>
  </si>
  <si>
    <t>delegate()</t>
  </si>
  <si>
    <t>revertDelegation()</t>
  </si>
  <si>
    <t>isDelegated()</t>
  </si>
  <si>
    <t>accessResource()-allow</t>
  </si>
  <si>
    <t>accessPaidResource()-allow</t>
  </si>
  <si>
    <t>accessResource()-deny</t>
  </si>
  <si>
    <t>accessPaidResource()-deny</t>
  </si>
  <si>
    <t>Average</t>
  </si>
  <si>
    <t>Gas cost (Remix)</t>
  </si>
  <si>
    <t>Gas cost (Ganache)</t>
  </si>
  <si>
    <t xml:space="preserve">updatetrust() </t>
  </si>
  <si>
    <t>updatetrustlimit()</t>
  </si>
  <si>
    <t>gettrust()</t>
  </si>
  <si>
    <t>Our proposed framework</t>
  </si>
  <si>
    <t>Comparative analysis of performance of trust based access model</t>
  </si>
  <si>
    <t>Average cost</t>
  </si>
  <si>
    <t>uploadresource()-allow</t>
  </si>
  <si>
    <t>uploadresource()-deny</t>
  </si>
  <si>
    <t>Management contract</t>
  </si>
  <si>
    <t>Putra et al.</t>
  </si>
  <si>
    <t>Sherazi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</si>
</sst>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1" fillId="0" borderId="0" xfId="0" applyFont="1" applyBorder="1" applyAlignment="1"/>
    <xf numFmtId="0" fontId="0" fillId="0" borderId="0" xfId="0" applyBorder="1" applyAlignment="1"/>
    <xf numFmtId="9" fontId="0" fillId="0" borderId="0" xfId="0" applyNumberForma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9690329406498"/>
          <c:y val="0.14848152478318016"/>
          <c:w val="0.82746407861807969"/>
          <c:h val="0.53207947858835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Execution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Sheet1!$D$4:$D$12</c:f>
              <c:strCache>
                <c:ptCount val="9"/>
                <c:pt idx="0">
                  <c:v>Role contract</c:v>
                </c:pt>
                <c:pt idx="1">
                  <c:v>Resource contract</c:v>
                </c:pt>
                <c:pt idx="2">
                  <c:v>Trust based contract</c:v>
                </c:pt>
                <c:pt idx="3">
                  <c:v>Cost based contract</c:v>
                </c:pt>
                <c:pt idx="4">
                  <c:v>Temporal based contract</c:v>
                </c:pt>
                <c:pt idx="5">
                  <c:v>Cardinality based contract</c:v>
                </c:pt>
                <c:pt idx="6">
                  <c:v>Usage based contract</c:v>
                </c:pt>
                <c:pt idx="7">
                  <c:v>Delegation contract</c:v>
                </c:pt>
                <c:pt idx="8">
                  <c:v>Access control contract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20117</c:v>
                </c:pt>
                <c:pt idx="1">
                  <c:v>20177</c:v>
                </c:pt>
                <c:pt idx="2">
                  <c:v>20177</c:v>
                </c:pt>
                <c:pt idx="3">
                  <c:v>20177</c:v>
                </c:pt>
                <c:pt idx="4">
                  <c:v>20177</c:v>
                </c:pt>
                <c:pt idx="5">
                  <c:v>20177</c:v>
                </c:pt>
                <c:pt idx="6">
                  <c:v>20177</c:v>
                </c:pt>
                <c:pt idx="7">
                  <c:v>51</c:v>
                </c:pt>
                <c:pt idx="8" formatCode="#,##0">
                  <c:v>181134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8-4C9A-A8F2-CC9147D5CDBE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Code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Sheet1!$D$4:$D$12</c:f>
              <c:strCache>
                <c:ptCount val="9"/>
                <c:pt idx="0">
                  <c:v>Role contract</c:v>
                </c:pt>
                <c:pt idx="1">
                  <c:v>Resource contract</c:v>
                </c:pt>
                <c:pt idx="2">
                  <c:v>Trust based contract</c:v>
                </c:pt>
                <c:pt idx="3">
                  <c:v>Cost based contract</c:v>
                </c:pt>
                <c:pt idx="4">
                  <c:v>Temporal based contract</c:v>
                </c:pt>
                <c:pt idx="5">
                  <c:v>Cardinality based contract</c:v>
                </c:pt>
                <c:pt idx="6">
                  <c:v>Usage based contract</c:v>
                </c:pt>
                <c:pt idx="7">
                  <c:v>Delegation contract</c:v>
                </c:pt>
                <c:pt idx="8">
                  <c:v>Access control contract</c:v>
                </c:pt>
              </c:strCache>
            </c:strRef>
          </c:cat>
          <c:val>
            <c:numRef>
              <c:f>Sheet1!$F$4:$F$12</c:f>
              <c:numCache>
                <c:formatCode>#,##0</c:formatCode>
                <c:ptCount val="9"/>
                <c:pt idx="0">
                  <c:v>386890</c:v>
                </c:pt>
                <c:pt idx="1">
                  <c:v>919365</c:v>
                </c:pt>
                <c:pt idx="2">
                  <c:v>427392</c:v>
                </c:pt>
                <c:pt idx="3">
                  <c:v>312567</c:v>
                </c:pt>
                <c:pt idx="4">
                  <c:v>322899</c:v>
                </c:pt>
                <c:pt idx="5">
                  <c:v>397619</c:v>
                </c:pt>
                <c:pt idx="6">
                  <c:v>283850</c:v>
                </c:pt>
                <c:pt idx="7">
                  <c:v>686324</c:v>
                </c:pt>
                <c:pt idx="8">
                  <c:v>1438854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8-4C9A-A8F2-CC9147D5CDBE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Fixed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Sheet1!$D$4:$D$12</c:f>
              <c:strCache>
                <c:ptCount val="9"/>
                <c:pt idx="0">
                  <c:v>Role contract</c:v>
                </c:pt>
                <c:pt idx="1">
                  <c:v>Resource contract</c:v>
                </c:pt>
                <c:pt idx="2">
                  <c:v>Trust based contract</c:v>
                </c:pt>
                <c:pt idx="3">
                  <c:v>Cost based contract</c:v>
                </c:pt>
                <c:pt idx="4">
                  <c:v>Temporal based contract</c:v>
                </c:pt>
                <c:pt idx="5">
                  <c:v>Cardinality based contract</c:v>
                </c:pt>
                <c:pt idx="6">
                  <c:v>Usage based contract</c:v>
                </c:pt>
                <c:pt idx="7">
                  <c:v>Delegation contract</c:v>
                </c:pt>
                <c:pt idx="8">
                  <c:v>Access control contract</c:v>
                </c:pt>
              </c:strCache>
            </c:strRef>
          </c:cat>
          <c:val>
            <c:numRef>
              <c:f>Sheet1!$G$4:$G$12</c:f>
              <c:numCache>
                <c:formatCode>General</c:formatCode>
                <c:ptCount val="9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8-4C9A-A8F2-CC9147D5CDBE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Gas cost (Remix)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Sheet1!$D$4:$D$12</c:f>
              <c:strCache>
                <c:ptCount val="9"/>
                <c:pt idx="0">
                  <c:v>Role contract</c:v>
                </c:pt>
                <c:pt idx="1">
                  <c:v>Resource contract</c:v>
                </c:pt>
                <c:pt idx="2">
                  <c:v>Trust based contract</c:v>
                </c:pt>
                <c:pt idx="3">
                  <c:v>Cost based contract</c:v>
                </c:pt>
                <c:pt idx="4">
                  <c:v>Temporal based contract</c:v>
                </c:pt>
                <c:pt idx="5">
                  <c:v>Cardinality based contract</c:v>
                </c:pt>
                <c:pt idx="6">
                  <c:v>Usage based contract</c:v>
                </c:pt>
                <c:pt idx="7">
                  <c:v>Delegation contract</c:v>
                </c:pt>
                <c:pt idx="8">
                  <c:v>Access control contract</c:v>
                </c:pt>
              </c:strCache>
            </c:strRef>
          </c:cat>
          <c:val>
            <c:numRef>
              <c:f>Sheet1!$H$4:$H$12</c:f>
              <c:numCache>
                <c:formatCode>#,##0</c:formatCode>
                <c:ptCount val="9"/>
                <c:pt idx="0">
                  <c:v>439007</c:v>
                </c:pt>
                <c:pt idx="1">
                  <c:v>971542</c:v>
                </c:pt>
                <c:pt idx="2">
                  <c:v>479569</c:v>
                </c:pt>
                <c:pt idx="3">
                  <c:v>364744</c:v>
                </c:pt>
                <c:pt idx="4">
                  <c:v>375076</c:v>
                </c:pt>
                <c:pt idx="5">
                  <c:v>449796</c:v>
                </c:pt>
                <c:pt idx="6">
                  <c:v>336027</c:v>
                </c:pt>
                <c:pt idx="7">
                  <c:v>718375</c:v>
                </c:pt>
                <c:pt idx="8">
                  <c:v>1651988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8-4C9A-A8F2-CC9147D5CDBE}"/>
            </c:ext>
          </c:extLst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Gas cost (Ganache)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Sheet1!$D$4:$D$12</c:f>
              <c:strCache>
                <c:ptCount val="9"/>
                <c:pt idx="0">
                  <c:v>Role contract</c:v>
                </c:pt>
                <c:pt idx="1">
                  <c:v>Resource contract</c:v>
                </c:pt>
                <c:pt idx="2">
                  <c:v>Trust based contract</c:v>
                </c:pt>
                <c:pt idx="3">
                  <c:v>Cost based contract</c:v>
                </c:pt>
                <c:pt idx="4">
                  <c:v>Temporal based contract</c:v>
                </c:pt>
                <c:pt idx="5">
                  <c:v>Cardinality based contract</c:v>
                </c:pt>
                <c:pt idx="6">
                  <c:v>Usage based contract</c:v>
                </c:pt>
                <c:pt idx="7">
                  <c:v>Delegation contract</c:v>
                </c:pt>
                <c:pt idx="8">
                  <c:v>Access control contract</c:v>
                </c:pt>
              </c:strCache>
            </c:strRef>
          </c:cat>
          <c:val>
            <c:numRef>
              <c:f>Sheet1!$I$4:$I$12</c:f>
              <c:numCache>
                <c:formatCode>General</c:formatCode>
                <c:ptCount val="9"/>
                <c:pt idx="0">
                  <c:v>469707</c:v>
                </c:pt>
                <c:pt idx="1">
                  <c:v>970182</c:v>
                </c:pt>
                <c:pt idx="2">
                  <c:v>478209</c:v>
                </c:pt>
                <c:pt idx="3">
                  <c:v>363396</c:v>
                </c:pt>
                <c:pt idx="4">
                  <c:v>373776</c:v>
                </c:pt>
                <c:pt idx="5">
                  <c:v>448496</c:v>
                </c:pt>
                <c:pt idx="6">
                  <c:v>334727</c:v>
                </c:pt>
                <c:pt idx="7">
                  <c:v>718375</c:v>
                </c:pt>
                <c:pt idx="8" formatCode="#,##0">
                  <c:v>1640276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58-4C9A-A8F2-CC9147D5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7190032"/>
        <c:axId val="747202928"/>
      </c:barChart>
      <c:catAx>
        <c:axId val="74719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Proposed</a:t>
                </a:r>
                <a:r>
                  <a:rPr lang="en-US" baseline="0"/>
                  <a:t> smart contracts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7202928"/>
        <c:crosses val="autoZero"/>
        <c:auto val="1"/>
        <c:lblAlgn val="ctr"/>
        <c:lblOffset val="100"/>
        <c:noMultiLvlLbl val="0"/>
      </c:catAx>
      <c:valAx>
        <c:axId val="7472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Deployment Gas cost (wei)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71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460757738956139"/>
          <c:y val="0.15484074468518491"/>
          <c:w val="0.57922073624899106"/>
          <c:h val="4.9889484435288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Execution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Sheet2!$H$4:$I$32</c15:sqref>
                  </c15:fullRef>
                  <c15:levelRef>
                    <c15:sqref>Sheet2!$I$4:$I$32</c15:sqref>
                  </c15:levelRef>
                </c:ext>
              </c:extLst>
              <c:f>Sheet2!$I$4:$I$32</c:f>
              <c:strCache>
                <c:ptCount val="21"/>
                <c:pt idx="0">
                  <c:v>add user()</c:v>
                </c:pt>
                <c:pt idx="1">
                  <c:v>updateResource()</c:v>
                </c:pt>
                <c:pt idx="2">
                  <c:v>updateTrustLimit()</c:v>
                </c:pt>
                <c:pt idx="3">
                  <c:v>updateTrust()</c:v>
                </c:pt>
                <c:pt idx="4">
                  <c:v>authorize()</c:v>
                </c:pt>
                <c:pt idx="5">
                  <c:v>updateCost()</c:v>
                </c:pt>
                <c:pt idx="6">
                  <c:v>authorize()</c:v>
                </c:pt>
                <c:pt idx="7">
                  <c:v>addTemporalConstraints()</c:v>
                </c:pt>
                <c:pt idx="8">
                  <c:v>authorize()</c:v>
                </c:pt>
                <c:pt idx="9">
                  <c:v>addCardinalityConstraint()</c:v>
                </c:pt>
                <c:pt idx="10">
                  <c:v>authorize()</c:v>
                </c:pt>
                <c:pt idx="11">
                  <c:v>setUserResourceLimit()</c:v>
                </c:pt>
                <c:pt idx="12">
                  <c:v>authorize()</c:v>
                </c:pt>
                <c:pt idx="13">
                  <c:v>delegate()</c:v>
                </c:pt>
                <c:pt idx="14">
                  <c:v>revertDelegation()</c:v>
                </c:pt>
                <c:pt idx="15">
                  <c:v>uploadresource()-allow</c:v>
                </c:pt>
                <c:pt idx="16">
                  <c:v>accessResource()-allow</c:v>
                </c:pt>
                <c:pt idx="17">
                  <c:v>accessPaidResource()-allow</c:v>
                </c:pt>
                <c:pt idx="18">
                  <c:v>uploadresource()-deny</c:v>
                </c:pt>
                <c:pt idx="19">
                  <c:v>accessResource()-deny</c:v>
                </c:pt>
                <c:pt idx="20">
                  <c:v>accessPaidResource()-deny</c:v>
                </c:pt>
              </c:strCache>
            </c:strRef>
          </c:cat>
          <c:val>
            <c:numRef>
              <c:f>Sheet2!$J$4:$J$32</c:f>
              <c:numCache>
                <c:formatCode>General</c:formatCode>
                <c:ptCount val="21"/>
                <c:pt idx="0">
                  <c:v>59768</c:v>
                </c:pt>
                <c:pt idx="1">
                  <c:v>9777</c:v>
                </c:pt>
                <c:pt idx="2">
                  <c:v>26041</c:v>
                </c:pt>
                <c:pt idx="3">
                  <c:v>26746</c:v>
                </c:pt>
                <c:pt idx="4">
                  <c:v>4373</c:v>
                </c:pt>
                <c:pt idx="5">
                  <c:v>26163</c:v>
                </c:pt>
                <c:pt idx="6">
                  <c:v>4014</c:v>
                </c:pt>
                <c:pt idx="7">
                  <c:v>48453</c:v>
                </c:pt>
                <c:pt idx="8">
                  <c:v>6188</c:v>
                </c:pt>
                <c:pt idx="9">
                  <c:v>26676</c:v>
                </c:pt>
                <c:pt idx="10">
                  <c:v>6894</c:v>
                </c:pt>
                <c:pt idx="11">
                  <c:v>25549</c:v>
                </c:pt>
                <c:pt idx="12">
                  <c:v>25851</c:v>
                </c:pt>
                <c:pt idx="13">
                  <c:v>114928</c:v>
                </c:pt>
                <c:pt idx="14">
                  <c:v>16822</c:v>
                </c:pt>
                <c:pt idx="15">
                  <c:v>135609</c:v>
                </c:pt>
                <c:pt idx="16">
                  <c:v>35872</c:v>
                </c:pt>
                <c:pt idx="17">
                  <c:v>43589</c:v>
                </c:pt>
                <c:pt idx="18">
                  <c:v>12803</c:v>
                </c:pt>
                <c:pt idx="19">
                  <c:v>11337</c:v>
                </c:pt>
                <c:pt idx="20">
                  <c:v>11155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9-40D6-9500-E0716895626C}"/>
            </c:ext>
          </c:extLst>
        </c:ser>
        <c:ser>
          <c:idx val="1"/>
          <c:order val="1"/>
          <c:tx>
            <c:strRef>
              <c:f>Sheet2!$K$3</c:f>
              <c:strCache>
                <c:ptCount val="1"/>
                <c:pt idx="0">
                  <c:v>Fixed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Sheet2!$H$4:$I$32</c15:sqref>
                  </c15:fullRef>
                  <c15:levelRef>
                    <c15:sqref>Sheet2!$I$4:$I$32</c15:sqref>
                  </c15:levelRef>
                </c:ext>
              </c:extLst>
              <c:f>Sheet2!$I$4:$I$32</c:f>
              <c:strCache>
                <c:ptCount val="21"/>
                <c:pt idx="0">
                  <c:v>add user()</c:v>
                </c:pt>
                <c:pt idx="1">
                  <c:v>updateResource()</c:v>
                </c:pt>
                <c:pt idx="2">
                  <c:v>updateTrustLimit()</c:v>
                </c:pt>
                <c:pt idx="3">
                  <c:v>updateTrust()</c:v>
                </c:pt>
                <c:pt idx="4">
                  <c:v>authorize()</c:v>
                </c:pt>
                <c:pt idx="5">
                  <c:v>updateCost()</c:v>
                </c:pt>
                <c:pt idx="6">
                  <c:v>authorize()</c:v>
                </c:pt>
                <c:pt idx="7">
                  <c:v>addTemporalConstraints()</c:v>
                </c:pt>
                <c:pt idx="8">
                  <c:v>authorize()</c:v>
                </c:pt>
                <c:pt idx="9">
                  <c:v>addCardinalityConstraint()</c:v>
                </c:pt>
                <c:pt idx="10">
                  <c:v>authorize()</c:v>
                </c:pt>
                <c:pt idx="11">
                  <c:v>setUserResourceLimit()</c:v>
                </c:pt>
                <c:pt idx="12">
                  <c:v>authorize()</c:v>
                </c:pt>
                <c:pt idx="13">
                  <c:v>delegate()</c:v>
                </c:pt>
                <c:pt idx="14">
                  <c:v>revertDelegation()</c:v>
                </c:pt>
                <c:pt idx="15">
                  <c:v>uploadresource()-allow</c:v>
                </c:pt>
                <c:pt idx="16">
                  <c:v>accessResource()-allow</c:v>
                </c:pt>
                <c:pt idx="17">
                  <c:v>accessPaidResource()-allow</c:v>
                </c:pt>
                <c:pt idx="18">
                  <c:v>uploadresource()-deny</c:v>
                </c:pt>
                <c:pt idx="19">
                  <c:v>accessResource()-deny</c:v>
                </c:pt>
                <c:pt idx="20">
                  <c:v>accessPaidResource()-deny</c:v>
                </c:pt>
              </c:strCache>
            </c:strRef>
          </c:cat>
          <c:val>
            <c:numRef>
              <c:f>Sheet2!$K$4:$K$32</c:f>
              <c:numCache>
                <c:formatCode>General</c:formatCode>
                <c:ptCount val="21"/>
                <c:pt idx="0">
                  <c:v>21000</c:v>
                </c:pt>
                <c:pt idx="1">
                  <c:v>21000</c:v>
                </c:pt>
                <c:pt idx="2">
                  <c:v>21000</c:v>
                </c:pt>
                <c:pt idx="3">
                  <c:v>21000</c:v>
                </c:pt>
                <c:pt idx="4">
                  <c:v>21000</c:v>
                </c:pt>
                <c:pt idx="5">
                  <c:v>21000</c:v>
                </c:pt>
                <c:pt idx="6">
                  <c:v>21000</c:v>
                </c:pt>
                <c:pt idx="7">
                  <c:v>21000</c:v>
                </c:pt>
                <c:pt idx="8">
                  <c:v>21000</c:v>
                </c:pt>
                <c:pt idx="9">
                  <c:v>21000</c:v>
                </c:pt>
                <c:pt idx="10">
                  <c:v>21000</c:v>
                </c:pt>
                <c:pt idx="11">
                  <c:v>21000</c:v>
                </c:pt>
                <c:pt idx="12">
                  <c:v>21000</c:v>
                </c:pt>
                <c:pt idx="13">
                  <c:v>21000</c:v>
                </c:pt>
                <c:pt idx="14">
                  <c:v>21000</c:v>
                </c:pt>
                <c:pt idx="15">
                  <c:v>21000</c:v>
                </c:pt>
                <c:pt idx="16">
                  <c:v>21000</c:v>
                </c:pt>
                <c:pt idx="17">
                  <c:v>21000</c:v>
                </c:pt>
                <c:pt idx="18">
                  <c:v>21000</c:v>
                </c:pt>
                <c:pt idx="19">
                  <c:v>21000</c:v>
                </c:pt>
                <c:pt idx="20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9-40D6-9500-E0716895626C}"/>
            </c:ext>
          </c:extLst>
        </c:ser>
        <c:ser>
          <c:idx val="2"/>
          <c:order val="2"/>
          <c:tx>
            <c:strRef>
              <c:f>Sheet2!$L$3</c:f>
              <c:strCache>
                <c:ptCount val="1"/>
                <c:pt idx="0">
                  <c:v>Gas cost (Remix)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Sheet2!$H$4:$I$32</c15:sqref>
                  </c15:fullRef>
                  <c15:levelRef>
                    <c15:sqref>Sheet2!$I$4:$I$32</c15:sqref>
                  </c15:levelRef>
                </c:ext>
              </c:extLst>
              <c:f>Sheet2!$I$4:$I$32</c:f>
              <c:strCache>
                <c:ptCount val="21"/>
                <c:pt idx="0">
                  <c:v>add user()</c:v>
                </c:pt>
                <c:pt idx="1">
                  <c:v>updateResource()</c:v>
                </c:pt>
                <c:pt idx="2">
                  <c:v>updateTrustLimit()</c:v>
                </c:pt>
                <c:pt idx="3">
                  <c:v>updateTrust()</c:v>
                </c:pt>
                <c:pt idx="4">
                  <c:v>authorize()</c:v>
                </c:pt>
                <c:pt idx="5">
                  <c:v>updateCost()</c:v>
                </c:pt>
                <c:pt idx="6">
                  <c:v>authorize()</c:v>
                </c:pt>
                <c:pt idx="7">
                  <c:v>addTemporalConstraints()</c:v>
                </c:pt>
                <c:pt idx="8">
                  <c:v>authorize()</c:v>
                </c:pt>
                <c:pt idx="9">
                  <c:v>addCardinalityConstraint()</c:v>
                </c:pt>
                <c:pt idx="10">
                  <c:v>authorize()</c:v>
                </c:pt>
                <c:pt idx="11">
                  <c:v>setUserResourceLimit()</c:v>
                </c:pt>
                <c:pt idx="12">
                  <c:v>authorize()</c:v>
                </c:pt>
                <c:pt idx="13">
                  <c:v>delegate()</c:v>
                </c:pt>
                <c:pt idx="14">
                  <c:v>revertDelegation()</c:v>
                </c:pt>
                <c:pt idx="15">
                  <c:v>uploadresource()-allow</c:v>
                </c:pt>
                <c:pt idx="16">
                  <c:v>accessResource()-allow</c:v>
                </c:pt>
                <c:pt idx="17">
                  <c:v>accessPaidResource()-allow</c:v>
                </c:pt>
                <c:pt idx="18">
                  <c:v>uploadresource()-deny</c:v>
                </c:pt>
                <c:pt idx="19">
                  <c:v>accessResource()-deny</c:v>
                </c:pt>
                <c:pt idx="20">
                  <c:v>accessPaidResource()-deny</c:v>
                </c:pt>
              </c:strCache>
            </c:strRef>
          </c:cat>
          <c:val>
            <c:numRef>
              <c:f>Sheet2!$L$4:$L$32</c:f>
              <c:numCache>
                <c:formatCode>General</c:formatCode>
                <c:ptCount val="21"/>
                <c:pt idx="0">
                  <c:v>80768</c:v>
                </c:pt>
                <c:pt idx="1">
                  <c:v>30777</c:v>
                </c:pt>
                <c:pt idx="2">
                  <c:v>47041</c:v>
                </c:pt>
                <c:pt idx="3">
                  <c:v>47746</c:v>
                </c:pt>
                <c:pt idx="4">
                  <c:v>25373</c:v>
                </c:pt>
                <c:pt idx="5">
                  <c:v>47163</c:v>
                </c:pt>
                <c:pt idx="6">
                  <c:v>25014</c:v>
                </c:pt>
                <c:pt idx="7">
                  <c:v>69453</c:v>
                </c:pt>
                <c:pt idx="8">
                  <c:v>27188</c:v>
                </c:pt>
                <c:pt idx="9">
                  <c:v>47676</c:v>
                </c:pt>
                <c:pt idx="10">
                  <c:v>27894</c:v>
                </c:pt>
                <c:pt idx="11">
                  <c:v>46549</c:v>
                </c:pt>
                <c:pt idx="12">
                  <c:v>46851</c:v>
                </c:pt>
                <c:pt idx="13">
                  <c:v>135928</c:v>
                </c:pt>
                <c:pt idx="14">
                  <c:v>37822</c:v>
                </c:pt>
                <c:pt idx="15">
                  <c:v>156609</c:v>
                </c:pt>
                <c:pt idx="16">
                  <c:v>56872</c:v>
                </c:pt>
                <c:pt idx="17">
                  <c:v>64589</c:v>
                </c:pt>
                <c:pt idx="18">
                  <c:v>33803</c:v>
                </c:pt>
                <c:pt idx="19">
                  <c:v>32337</c:v>
                </c:pt>
                <c:pt idx="20">
                  <c:v>32155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9-40D6-9500-E0716895626C}"/>
            </c:ext>
          </c:extLst>
        </c:ser>
        <c:ser>
          <c:idx val="3"/>
          <c:order val="3"/>
          <c:tx>
            <c:strRef>
              <c:f>Sheet2!$M$3</c:f>
              <c:strCache>
                <c:ptCount val="1"/>
                <c:pt idx="0">
                  <c:v>Gas cost (Ganache)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Sheet2!$H$4:$I$32</c15:sqref>
                  </c15:fullRef>
                  <c15:levelRef>
                    <c15:sqref>Sheet2!$I$4:$I$32</c15:sqref>
                  </c15:levelRef>
                </c:ext>
              </c:extLst>
              <c:f>Sheet2!$I$4:$I$32</c:f>
              <c:strCache>
                <c:ptCount val="21"/>
                <c:pt idx="0">
                  <c:v>add user()</c:v>
                </c:pt>
                <c:pt idx="1">
                  <c:v>updateResource()</c:v>
                </c:pt>
                <c:pt idx="2">
                  <c:v>updateTrustLimit()</c:v>
                </c:pt>
                <c:pt idx="3">
                  <c:v>updateTrust()</c:v>
                </c:pt>
                <c:pt idx="4">
                  <c:v>authorize()</c:v>
                </c:pt>
                <c:pt idx="5">
                  <c:v>updateCost()</c:v>
                </c:pt>
                <c:pt idx="6">
                  <c:v>authorize()</c:v>
                </c:pt>
                <c:pt idx="7">
                  <c:v>addTemporalConstraints()</c:v>
                </c:pt>
                <c:pt idx="8">
                  <c:v>authorize()</c:v>
                </c:pt>
                <c:pt idx="9">
                  <c:v>addCardinalityConstraint()</c:v>
                </c:pt>
                <c:pt idx="10">
                  <c:v>authorize()</c:v>
                </c:pt>
                <c:pt idx="11">
                  <c:v>setUserResourceLimit()</c:v>
                </c:pt>
                <c:pt idx="12">
                  <c:v>authorize()</c:v>
                </c:pt>
                <c:pt idx="13">
                  <c:v>delegate()</c:v>
                </c:pt>
                <c:pt idx="14">
                  <c:v>revertDelegation()</c:v>
                </c:pt>
                <c:pt idx="15">
                  <c:v>uploadresource()-allow</c:v>
                </c:pt>
                <c:pt idx="16">
                  <c:v>accessResource()-allow</c:v>
                </c:pt>
                <c:pt idx="17">
                  <c:v>accessPaidResource()-allow</c:v>
                </c:pt>
                <c:pt idx="18">
                  <c:v>uploadresource()-deny</c:v>
                </c:pt>
                <c:pt idx="19">
                  <c:v>accessResource()-deny</c:v>
                </c:pt>
                <c:pt idx="20">
                  <c:v>accessPaidResource()-deny</c:v>
                </c:pt>
              </c:strCache>
            </c:strRef>
          </c:cat>
          <c:val>
            <c:numRef>
              <c:f>Sheet2!$M$4:$M$32</c:f>
              <c:numCache>
                <c:formatCode>General</c:formatCode>
                <c:ptCount val="21"/>
                <c:pt idx="0">
                  <c:v>65569</c:v>
                </c:pt>
                <c:pt idx="1">
                  <c:v>30177</c:v>
                </c:pt>
                <c:pt idx="2">
                  <c:v>43629</c:v>
                </c:pt>
                <c:pt idx="3">
                  <c:v>44334</c:v>
                </c:pt>
                <c:pt idx="4">
                  <c:v>22876</c:v>
                </c:pt>
                <c:pt idx="5">
                  <c:v>43763</c:v>
                </c:pt>
                <c:pt idx="6">
                  <c:v>23769</c:v>
                </c:pt>
                <c:pt idx="7">
                  <c:v>64025</c:v>
                </c:pt>
                <c:pt idx="8">
                  <c:v>25687</c:v>
                </c:pt>
                <c:pt idx="9">
                  <c:v>43609</c:v>
                </c:pt>
                <c:pt idx="10">
                  <c:v>24563</c:v>
                </c:pt>
                <c:pt idx="11">
                  <c:v>43149</c:v>
                </c:pt>
                <c:pt idx="12">
                  <c:v>44765</c:v>
                </c:pt>
                <c:pt idx="13">
                  <c:v>127816</c:v>
                </c:pt>
                <c:pt idx="14">
                  <c:v>24439</c:v>
                </c:pt>
                <c:pt idx="15">
                  <c:v>136597</c:v>
                </c:pt>
                <c:pt idx="16">
                  <c:v>45372</c:v>
                </c:pt>
                <c:pt idx="17">
                  <c:v>48389</c:v>
                </c:pt>
                <c:pt idx="18">
                  <c:v>30768</c:v>
                </c:pt>
                <c:pt idx="19">
                  <c:v>29821</c:v>
                </c:pt>
                <c:pt idx="20">
                  <c:v>29109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9-40D6-9500-E0716895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999168"/>
        <c:axId val="776984608"/>
      </c:barChart>
      <c:catAx>
        <c:axId val="7769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of proposed smart contracts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76984608"/>
        <c:crosses val="autoZero"/>
        <c:auto val="0"/>
        <c:lblAlgn val="ctr"/>
        <c:lblOffset val="100"/>
        <c:noMultiLvlLbl val="0"/>
      </c:catAx>
      <c:valAx>
        <c:axId val="7769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r>
                  <a:rPr lang="en-US" baseline="0"/>
                  <a:t> cost (wei)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769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38722747654345"/>
          <c:y val="0.1041417504055971"/>
          <c:w val="0.43251156603729884"/>
          <c:h val="5.325480398766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analysis of performance of trust based access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Sheet3!$I$5</c:f>
              <c:strCache>
                <c:ptCount val="1"/>
                <c:pt idx="0">
                  <c:v>Putra et al.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Sheet3!$H$6:$H$9</c:f>
              <c:strCache>
                <c:ptCount val="4"/>
                <c:pt idx="0">
                  <c:v>updatetrust() </c:v>
                </c:pt>
                <c:pt idx="1">
                  <c:v>updatetrustlimit()</c:v>
                </c:pt>
                <c:pt idx="2">
                  <c:v>authorize()</c:v>
                </c:pt>
                <c:pt idx="3">
                  <c:v>gettrust()</c:v>
                </c:pt>
              </c:strCache>
            </c:strRef>
          </c:cat>
          <c:val>
            <c:numRef>
              <c:f>Sheet3!$I$6:$I$9</c:f>
              <c:numCache>
                <c:formatCode>General</c:formatCode>
                <c:ptCount val="4"/>
                <c:pt idx="0">
                  <c:v>100000</c:v>
                </c:pt>
                <c:pt idx="1">
                  <c:v>230000</c:v>
                </c:pt>
                <c:pt idx="2">
                  <c:v>480000</c:v>
                </c:pt>
                <c:pt idx="3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E-4F5E-8CB2-F5E902837E24}"/>
            </c:ext>
          </c:extLst>
        </c:ser>
        <c:ser>
          <c:idx val="1"/>
          <c:order val="1"/>
          <c:tx>
            <c:strRef>
              <c:f>Sheet3!$J$5</c:f>
              <c:strCache>
                <c:ptCount val="1"/>
                <c:pt idx="0">
                  <c:v>Our proposed framework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Sheet3!$H$6:$H$9</c:f>
              <c:strCache>
                <c:ptCount val="4"/>
                <c:pt idx="0">
                  <c:v>updatetrust() </c:v>
                </c:pt>
                <c:pt idx="1">
                  <c:v>updatetrustlimit()</c:v>
                </c:pt>
                <c:pt idx="2">
                  <c:v>authorize()</c:v>
                </c:pt>
                <c:pt idx="3">
                  <c:v>gettrust()</c:v>
                </c:pt>
              </c:strCache>
            </c:strRef>
          </c:cat>
          <c:val>
            <c:numRef>
              <c:f>Sheet3!$J$6:$J$9</c:f>
              <c:numCache>
                <c:formatCode>General</c:formatCode>
                <c:ptCount val="4"/>
                <c:pt idx="0">
                  <c:v>46040</c:v>
                </c:pt>
                <c:pt idx="1">
                  <c:v>45335</c:v>
                </c:pt>
                <c:pt idx="2">
                  <c:v>146603</c:v>
                </c:pt>
                <c:pt idx="3">
                  <c:v>26759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E-4F5E-8CB2-F5E90283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047568"/>
        <c:axId val="699042992"/>
      </c:barChart>
      <c:catAx>
        <c:axId val="69904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of the</a:t>
                </a:r>
                <a:r>
                  <a:rPr lang="en-US" baseline="0"/>
                  <a:t> trust based smart contract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99042992"/>
        <c:crosses val="autoZero"/>
        <c:auto val="1"/>
        <c:lblAlgn val="ctr"/>
        <c:lblOffset val="100"/>
        <c:noMultiLvlLbl val="0"/>
      </c:catAx>
      <c:valAx>
        <c:axId val="6990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r>
                  <a:rPr lang="en-US" baseline="0"/>
                  <a:t> cost (wei)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990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Sheet5!$N$3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Sheet5!$L$4:$M$24</c15:sqref>
                  </c15:fullRef>
                  <c15:levelRef>
                    <c15:sqref>Sheet5!$M$4:$M$24</c15:sqref>
                  </c15:levelRef>
                </c:ext>
              </c:extLst>
              <c:f>Sheet5!$M$4:$M$24</c:f>
              <c:strCache>
                <c:ptCount val="21"/>
                <c:pt idx="0">
                  <c:v>add user()</c:v>
                </c:pt>
                <c:pt idx="1">
                  <c:v>updateResource()</c:v>
                </c:pt>
                <c:pt idx="2">
                  <c:v>updateTrustLimit()</c:v>
                </c:pt>
                <c:pt idx="3">
                  <c:v>updateTrust()</c:v>
                </c:pt>
                <c:pt idx="4">
                  <c:v>authorize()</c:v>
                </c:pt>
                <c:pt idx="5">
                  <c:v>updateCost()</c:v>
                </c:pt>
                <c:pt idx="6">
                  <c:v>authorize()</c:v>
                </c:pt>
                <c:pt idx="7">
                  <c:v>addTemporalConstraints()</c:v>
                </c:pt>
                <c:pt idx="8">
                  <c:v>authorize()</c:v>
                </c:pt>
                <c:pt idx="9">
                  <c:v>addCardinalityConstraint()</c:v>
                </c:pt>
                <c:pt idx="10">
                  <c:v>authorize()</c:v>
                </c:pt>
                <c:pt idx="11">
                  <c:v>setUserResourceLimit()</c:v>
                </c:pt>
                <c:pt idx="12">
                  <c:v>authorize()</c:v>
                </c:pt>
                <c:pt idx="13">
                  <c:v>delegate()</c:v>
                </c:pt>
                <c:pt idx="14">
                  <c:v>revertDelegation()</c:v>
                </c:pt>
                <c:pt idx="15">
                  <c:v>uploadresource()-allow</c:v>
                </c:pt>
                <c:pt idx="16">
                  <c:v>accessResource()-allow</c:v>
                </c:pt>
                <c:pt idx="17">
                  <c:v>accessPaidResource()-allow</c:v>
                </c:pt>
                <c:pt idx="18">
                  <c:v>uploadresource()-deny</c:v>
                </c:pt>
                <c:pt idx="19">
                  <c:v>accessResource()-deny</c:v>
                </c:pt>
                <c:pt idx="20">
                  <c:v>accessPaidResource()-deny</c:v>
                </c:pt>
              </c:strCache>
            </c:strRef>
          </c:cat>
          <c:val>
            <c:numRef>
              <c:f>Sheet5!$N$4:$N$24</c:f>
              <c:numCache>
                <c:formatCode>General</c:formatCode>
                <c:ptCount val="21"/>
                <c:pt idx="0">
                  <c:v>73168</c:v>
                </c:pt>
                <c:pt idx="1">
                  <c:v>30477</c:v>
                </c:pt>
                <c:pt idx="2">
                  <c:v>45335</c:v>
                </c:pt>
                <c:pt idx="3">
                  <c:v>46040</c:v>
                </c:pt>
                <c:pt idx="4">
                  <c:v>24124</c:v>
                </c:pt>
                <c:pt idx="5">
                  <c:v>45463</c:v>
                </c:pt>
                <c:pt idx="6">
                  <c:v>24391</c:v>
                </c:pt>
                <c:pt idx="7">
                  <c:v>66739</c:v>
                </c:pt>
                <c:pt idx="8">
                  <c:v>26437</c:v>
                </c:pt>
                <c:pt idx="9">
                  <c:v>45642</c:v>
                </c:pt>
                <c:pt idx="10">
                  <c:v>26228</c:v>
                </c:pt>
                <c:pt idx="11">
                  <c:v>44849</c:v>
                </c:pt>
                <c:pt idx="12">
                  <c:v>45808</c:v>
                </c:pt>
                <c:pt idx="13">
                  <c:v>131872</c:v>
                </c:pt>
                <c:pt idx="14">
                  <c:v>31130</c:v>
                </c:pt>
                <c:pt idx="15">
                  <c:v>146603</c:v>
                </c:pt>
                <c:pt idx="16">
                  <c:v>51122</c:v>
                </c:pt>
                <c:pt idx="17">
                  <c:v>56489</c:v>
                </c:pt>
                <c:pt idx="18">
                  <c:v>32285</c:v>
                </c:pt>
                <c:pt idx="19">
                  <c:v>31079</c:v>
                </c:pt>
                <c:pt idx="20">
                  <c:v>30632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9-422D-9291-4CC5D8DA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885616"/>
        <c:axId val="736888112"/>
      </c:barChart>
      <c:catAx>
        <c:axId val="7368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Functions of proposed smart contracts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36888112"/>
        <c:crosses val="autoZero"/>
        <c:auto val="1"/>
        <c:lblAlgn val="ctr"/>
        <c:lblOffset val="100"/>
        <c:noMultiLvlLbl val="0"/>
      </c:catAx>
      <c:valAx>
        <c:axId val="7368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evaluation gas cost (wei)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368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Sheet4!$H$3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Sheet4!$G$4:$G$12</c:f>
              <c:strCache>
                <c:ptCount val="9"/>
                <c:pt idx="0">
                  <c:v>Role contract</c:v>
                </c:pt>
                <c:pt idx="1">
                  <c:v>Resource contract</c:v>
                </c:pt>
                <c:pt idx="2">
                  <c:v>Trust based contract</c:v>
                </c:pt>
                <c:pt idx="3">
                  <c:v>Cost based contract</c:v>
                </c:pt>
                <c:pt idx="4">
                  <c:v>Temporal based contract</c:v>
                </c:pt>
                <c:pt idx="5">
                  <c:v>Cardinality based contract</c:v>
                </c:pt>
                <c:pt idx="6">
                  <c:v>Usage based contract</c:v>
                </c:pt>
                <c:pt idx="7">
                  <c:v>Delegation contract</c:v>
                </c:pt>
                <c:pt idx="8">
                  <c:v>Access control contract</c:v>
                </c:pt>
              </c:strCache>
            </c:strRef>
          </c:cat>
          <c:val>
            <c:numRef>
              <c:f>Sheet4!$H$4:$H$12</c:f>
              <c:numCache>
                <c:formatCode>#,##0</c:formatCode>
                <c:ptCount val="9"/>
                <c:pt idx="0">
                  <c:v>454357</c:v>
                </c:pt>
                <c:pt idx="1">
                  <c:v>970862</c:v>
                </c:pt>
                <c:pt idx="2">
                  <c:v>478889</c:v>
                </c:pt>
                <c:pt idx="3">
                  <c:v>364070</c:v>
                </c:pt>
                <c:pt idx="4">
                  <c:v>374426</c:v>
                </c:pt>
                <c:pt idx="5">
                  <c:v>449146</c:v>
                </c:pt>
                <c:pt idx="6">
                  <c:v>335377</c:v>
                </c:pt>
                <c:pt idx="7">
                  <c:v>718375</c:v>
                </c:pt>
                <c:pt idx="8">
                  <c:v>1646132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1-40E1-8A5F-F877A7A9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549680"/>
        <c:axId val="740555920"/>
      </c:barChart>
      <c:catAx>
        <c:axId val="74054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Proposed smart</a:t>
                </a:r>
                <a:r>
                  <a:rPr lang="en-US" baseline="0"/>
                  <a:t> contracts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0555920"/>
        <c:crosses val="autoZero"/>
        <c:auto val="1"/>
        <c:lblAlgn val="ctr"/>
        <c:lblOffset val="100"/>
        <c:noMultiLvlLbl val="0"/>
      </c:catAx>
      <c:valAx>
        <c:axId val="74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deployment gas cost (wei)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05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Sheet7!$I$6</c:f>
              <c:strCache>
                <c:ptCount val="1"/>
                <c:pt idx="0">
                  <c:v>Sherazi et al.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Sheet7!$H$7:$H$10</c:f>
              <c:strCache>
                <c:ptCount val="4"/>
                <c:pt idx="0">
                  <c:v>Role contract</c:v>
                </c:pt>
                <c:pt idx="1">
                  <c:v>Resource contract</c:v>
                </c:pt>
                <c:pt idx="2">
                  <c:v>Management contract</c:v>
                </c:pt>
                <c:pt idx="3">
                  <c:v>Delegation contract</c:v>
                </c:pt>
              </c:strCache>
            </c:strRef>
          </c:cat>
          <c:val>
            <c:numRef>
              <c:f>Sheet7!$I$7:$I$10</c:f>
              <c:numCache>
                <c:formatCode>#,##0</c:formatCode>
                <c:ptCount val="4"/>
                <c:pt idx="0">
                  <c:v>1487644</c:v>
                </c:pt>
                <c:pt idx="1">
                  <c:v>1942996</c:v>
                </c:pt>
                <c:pt idx="2">
                  <c:v>3582159</c:v>
                </c:pt>
                <c:pt idx="3">
                  <c:v>2271960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6-4499-BCAA-DDB32A48277F}"/>
            </c:ext>
          </c:extLst>
        </c:ser>
        <c:ser>
          <c:idx val="1"/>
          <c:order val="1"/>
          <c:tx>
            <c:strRef>
              <c:f>Sheet7!$J$6</c:f>
              <c:strCache>
                <c:ptCount val="1"/>
                <c:pt idx="0">
                  <c:v>Our proposed framework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Sheet7!$H$7:$H$10</c:f>
              <c:strCache>
                <c:ptCount val="4"/>
                <c:pt idx="0">
                  <c:v>Role contract</c:v>
                </c:pt>
                <c:pt idx="1">
                  <c:v>Resource contract</c:v>
                </c:pt>
                <c:pt idx="2">
                  <c:v>Management contract</c:v>
                </c:pt>
                <c:pt idx="3">
                  <c:v>Delegation contract</c:v>
                </c:pt>
              </c:strCache>
            </c:strRef>
          </c:cat>
          <c:val>
            <c:numRef>
              <c:f>Sheet7!$J$7:$J$10</c:f>
              <c:numCache>
                <c:formatCode>#,##0</c:formatCode>
                <c:ptCount val="4"/>
                <c:pt idx="0">
                  <c:v>454357</c:v>
                </c:pt>
                <c:pt idx="1">
                  <c:v>970862</c:v>
                </c:pt>
                <c:pt idx="2">
                  <c:v>1646132</c:v>
                </c:pt>
                <c:pt idx="3" formatCode="General">
                  <c:v>718375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6-4499-BCAA-DDB32A48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997088"/>
        <c:axId val="777004576"/>
      </c:barChart>
      <c:catAx>
        <c:axId val="7769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Smart contracts</a:t>
                </a:r>
              </a:p>
            </c:rich>
          </c:tx>
          <c:layout>
            <c:manualLayout>
              <c:xMode val="edge"/>
              <c:yMode val="edge"/>
              <c:x val="0.44841558956073885"/>
              <c:y val="0.83130464286886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77004576"/>
        <c:crosses val="autoZero"/>
        <c:auto val="1"/>
        <c:lblAlgn val="ctr"/>
        <c:lblOffset val="100"/>
        <c:noMultiLvlLbl val="0"/>
      </c:catAx>
      <c:valAx>
        <c:axId val="7770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cost (wei)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769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1695448</xdr:colOff>
      <xdr:row>12</xdr:row>
      <xdr:rowOff>161925</xdr:rowOff>
    </xdr:from>
    <xdr:to>
      <xdr:col>12</xdr:col>
      <xdr:colOff>638174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F979-70AC-D3FE-F249-C823FFE21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714376</xdr:colOff>
      <xdr:row>11</xdr:row>
      <xdr:rowOff>71436</xdr:rowOff>
    </xdr:from>
    <xdr:to>
      <xdr:col>15</xdr:col>
      <xdr:colOff>342900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8D1E3-3896-212F-7F07-4F994F516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285751</xdr:colOff>
      <xdr:row>1</xdr:row>
      <xdr:rowOff>57150</xdr:rowOff>
    </xdr:from>
    <xdr:to>
      <xdr:col>21</xdr:col>
      <xdr:colOff>333375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D100B-B66B-AF27-1E37-849EA6661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161923</xdr:colOff>
      <xdr:row>2</xdr:row>
      <xdr:rowOff>0</xdr:rowOff>
    </xdr:from>
    <xdr:to>
      <xdr:col>12</xdr:col>
      <xdr:colOff>752475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DCF24-2036-5F1B-0F28-9026E4ED0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10</xdr:row>
      <xdr:rowOff>38100</xdr:rowOff>
    </xdr:from>
    <xdr:to>
      <xdr:col>13</xdr:col>
      <xdr:colOff>0</xdr:colOff>
      <xdr:row>28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C8F50-4704-B9DB-942B-1542B3D4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14</xdr:row>
      <xdr:rowOff>0</xdr:rowOff>
    </xdr:from>
    <xdr:to>
      <xdr:col>19</xdr:col>
      <xdr:colOff>542925</xdr:colOff>
      <xdr:row>32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C2B14-24CA-11D1-4FE0-4FCDF5547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3EBA-7297-4F03-914F-11302829CD6D}">
  <dimension ref="D2:O12"/>
  <sheetViews>
    <sheetView topLeftCell="A15" workbookViewId="0">
      <selection activeCell="I37" sqref="I37"/>
    </sheetView>
  </sheetViews>
  <sheetFormatPr defaultRowHeight="15.75" x14ac:dyDescent="0.25"/>
  <cols>
    <col min="4" max="4" width="26.7109375" style="1" customWidth="1"/>
    <col min="5" max="5" width="16" customWidth="1"/>
    <col min="6" max="6" width="11.28515625" customWidth="1"/>
    <col min="7" max="7" width="11.42578125" customWidth="1"/>
    <col min="8" max="8" width="17" customWidth="1"/>
    <col min="9" max="9" width="21" customWidth="1"/>
    <col min="10" max="10" width="13.140625" customWidth="1"/>
    <col min="11" max="11" width="9.42578125" customWidth="1"/>
    <col min="12" max="12" width="10.42578125" customWidth="1"/>
    <col min="13" max="13" width="10.28515625" customWidth="1"/>
    <col min="14" max="14" width="10.85546875" customWidth="1"/>
    <col min="15" max="15" width="12.5703125" customWidth="1"/>
  </cols>
  <sheetData>
    <row r="2" spans="4:15" ht="24.75" customHeight="1" x14ac:dyDescent="0.25">
      <c r="D2" s="7" t="s">
        <v>12</v>
      </c>
      <c r="E2" s="7"/>
      <c r="F2" s="7"/>
      <c r="G2" s="7"/>
      <c r="H2" s="7"/>
      <c r="I2" s="7"/>
      <c r="J2" s="7"/>
    </row>
    <row r="3" spans="4:15" s="1" customFormat="1" x14ac:dyDescent="0.25">
      <c r="E3" s="1" t="s">
        <v>9</v>
      </c>
      <c r="F3" s="1" t="s">
        <v>10</v>
      </c>
      <c r="G3" s="1" t="s">
        <v>11</v>
      </c>
      <c r="H3" s="1" t="s">
        <v>41</v>
      </c>
      <c r="I3" s="1" t="s">
        <v>42</v>
      </c>
      <c r="J3" s="1" t="s">
        <v>48</v>
      </c>
    </row>
    <row r="4" spans="4:15" x14ac:dyDescent="0.25">
      <c r="D4" s="1" t="s">
        <v>0</v>
      </c>
      <c r="E4">
        <v>20117</v>
      </c>
      <c r="F4" s="3">
        <v>386890</v>
      </c>
      <c r="G4">
        <v>32000</v>
      </c>
      <c r="H4" s="3">
        <f>E4+F4+G4</f>
        <v>439007</v>
      </c>
      <c r="I4">
        <v>469707</v>
      </c>
      <c r="J4" s="3">
        <f>AVERAGE(H4:I4)</f>
        <v>454357</v>
      </c>
    </row>
    <row r="5" spans="4:15" x14ac:dyDescent="0.25">
      <c r="D5" s="1" t="s">
        <v>1</v>
      </c>
      <c r="E5">
        <v>20177</v>
      </c>
      <c r="F5" s="3">
        <v>919365</v>
      </c>
      <c r="G5">
        <v>32000</v>
      </c>
      <c r="H5" s="3">
        <f t="shared" ref="H5:H12" si="0">E5+F5+G5</f>
        <v>971542</v>
      </c>
      <c r="I5">
        <v>970182</v>
      </c>
      <c r="J5" s="3">
        <f t="shared" ref="J5:J12" si="1">AVERAGE(H5:I5)</f>
        <v>970862</v>
      </c>
    </row>
    <row r="6" spans="4:15" x14ac:dyDescent="0.25">
      <c r="D6" s="1" t="s">
        <v>2</v>
      </c>
      <c r="E6">
        <v>20177</v>
      </c>
      <c r="F6" s="3">
        <v>427392</v>
      </c>
      <c r="G6">
        <v>32000</v>
      </c>
      <c r="H6" s="3">
        <f t="shared" si="0"/>
        <v>479569</v>
      </c>
      <c r="I6">
        <v>478209</v>
      </c>
      <c r="J6" s="3">
        <f t="shared" si="1"/>
        <v>478889</v>
      </c>
      <c r="K6" s="4"/>
      <c r="L6" s="5"/>
      <c r="M6" s="5"/>
      <c r="N6" s="5"/>
      <c r="O6" s="5"/>
    </row>
    <row r="7" spans="4:15" x14ac:dyDescent="0.25">
      <c r="D7" s="1" t="s">
        <v>3</v>
      </c>
      <c r="E7">
        <v>20177</v>
      </c>
      <c r="F7" s="3">
        <v>312567</v>
      </c>
      <c r="G7">
        <v>32000</v>
      </c>
      <c r="H7" s="3">
        <f t="shared" si="0"/>
        <v>364744</v>
      </c>
      <c r="I7">
        <v>363396</v>
      </c>
      <c r="J7" s="3">
        <f t="shared" si="1"/>
        <v>364070</v>
      </c>
    </row>
    <row r="8" spans="4:15" x14ac:dyDescent="0.25">
      <c r="D8" s="1" t="s">
        <v>4</v>
      </c>
      <c r="E8">
        <v>20177</v>
      </c>
      <c r="F8" s="3">
        <v>322899</v>
      </c>
      <c r="G8">
        <v>32000</v>
      </c>
      <c r="H8" s="3">
        <f t="shared" si="0"/>
        <v>375076</v>
      </c>
      <c r="I8">
        <v>373776</v>
      </c>
      <c r="J8" s="3">
        <f t="shared" si="1"/>
        <v>374426</v>
      </c>
    </row>
    <row r="9" spans="4:15" x14ac:dyDescent="0.25">
      <c r="D9" s="1" t="s">
        <v>5</v>
      </c>
      <c r="E9">
        <v>20177</v>
      </c>
      <c r="F9" s="3">
        <v>397619</v>
      </c>
      <c r="G9">
        <v>32000</v>
      </c>
      <c r="H9" s="3">
        <f t="shared" si="0"/>
        <v>449796</v>
      </c>
      <c r="I9">
        <v>448496</v>
      </c>
      <c r="J9" s="3">
        <f t="shared" si="1"/>
        <v>449146</v>
      </c>
    </row>
    <row r="10" spans="4:15" x14ac:dyDescent="0.25">
      <c r="D10" s="1" t="s">
        <v>6</v>
      </c>
      <c r="E10">
        <v>20177</v>
      </c>
      <c r="F10" s="3">
        <f>315850-32000</f>
        <v>283850</v>
      </c>
      <c r="G10">
        <v>32000</v>
      </c>
      <c r="H10" s="3">
        <f t="shared" si="0"/>
        <v>336027</v>
      </c>
      <c r="I10">
        <v>334727</v>
      </c>
      <c r="J10" s="3">
        <f t="shared" si="1"/>
        <v>335377</v>
      </c>
    </row>
    <row r="11" spans="4:15" x14ac:dyDescent="0.25">
      <c r="D11" s="1" t="s">
        <v>7</v>
      </c>
      <c r="E11">
        <v>51</v>
      </c>
      <c r="F11" s="3">
        <v>686324</v>
      </c>
      <c r="G11">
        <v>32000</v>
      </c>
      <c r="H11" s="3">
        <f t="shared" si="0"/>
        <v>718375</v>
      </c>
      <c r="I11">
        <v>718375</v>
      </c>
      <c r="J11" s="3">
        <f t="shared" si="1"/>
        <v>718375</v>
      </c>
    </row>
    <row r="12" spans="4:15" x14ac:dyDescent="0.25">
      <c r="D12" s="1" t="s">
        <v>8</v>
      </c>
      <c r="E12" s="3">
        <v>181134</v>
      </c>
      <c r="F12" s="3">
        <v>1438854</v>
      </c>
      <c r="G12">
        <v>32000</v>
      </c>
      <c r="H12" s="3">
        <f t="shared" si="0"/>
        <v>1651988</v>
      </c>
      <c r="I12" s="3">
        <v>1640276</v>
      </c>
      <c r="J12" s="3">
        <f t="shared" si="1"/>
        <v>1646132</v>
      </c>
    </row>
  </sheetData>
  <mergeCells count="1">
    <mergeCell ref="D2:J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C869-398C-443D-BD96-CDB7843943B4}">
  <dimension ref="G2:N32"/>
  <sheetViews>
    <sheetView topLeftCell="D12" workbookViewId="0">
      <selection activeCell="F28" sqref="F28"/>
    </sheetView>
  </sheetViews>
  <sheetFormatPr defaultRowHeight="15" x14ac:dyDescent="0.25"/>
  <cols>
    <col min="5" max="5" width="7" customWidth="1"/>
    <col min="6" max="6" width="6.42578125" customWidth="1"/>
    <col min="7" max="7" width="5.5703125" customWidth="1"/>
    <col min="8" max="8" width="25.42578125" customWidth="1"/>
    <col min="9" max="9" width="27" customWidth="1"/>
    <col min="10" max="10" width="16" customWidth="1"/>
    <col min="11" max="11" width="14.28515625" customWidth="1"/>
    <col min="12" max="12" width="17.42578125" customWidth="1"/>
    <col min="13" max="13" width="19.42578125" customWidth="1"/>
    <col min="14" max="14" width="14.140625" customWidth="1"/>
  </cols>
  <sheetData>
    <row r="2" spans="7:14" ht="24.75" customHeight="1" x14ac:dyDescent="0.25">
      <c r="G2" s="8" t="s">
        <v>13</v>
      </c>
      <c r="H2" s="8"/>
      <c r="I2" s="8"/>
      <c r="J2" s="8"/>
      <c r="K2" s="8"/>
      <c r="L2" s="8"/>
      <c r="M2" s="8"/>
      <c r="N2" s="8"/>
    </row>
    <row r="3" spans="7:14" s="1" customFormat="1" ht="15.75" x14ac:dyDescent="0.25">
      <c r="H3" s="1" t="s">
        <v>14</v>
      </c>
      <c r="I3" s="1" t="s">
        <v>15</v>
      </c>
      <c r="J3" s="1" t="s">
        <v>9</v>
      </c>
      <c r="K3" s="1" t="s">
        <v>11</v>
      </c>
      <c r="L3" s="1" t="s">
        <v>41</v>
      </c>
      <c r="M3" s="1" t="s">
        <v>42</v>
      </c>
      <c r="N3" s="1" t="s">
        <v>40</v>
      </c>
    </row>
    <row r="4" spans="7:14" x14ac:dyDescent="0.25">
      <c r="H4" t="s">
        <v>0</v>
      </c>
      <c r="I4" t="s">
        <v>16</v>
      </c>
      <c r="J4">
        <v>59768</v>
      </c>
      <c r="K4">
        <v>21000</v>
      </c>
      <c r="L4">
        <v>80768</v>
      </c>
      <c r="M4">
        <v>65569</v>
      </c>
      <c r="N4">
        <f t="shared" ref="N4:N32" si="0">AVERAGE(L4,M4)</f>
        <v>73168.5</v>
      </c>
    </row>
    <row r="5" spans="7:14" hidden="1" x14ac:dyDescent="0.25">
      <c r="I5" t="s">
        <v>17</v>
      </c>
      <c r="K5">
        <v>21000</v>
      </c>
      <c r="L5">
        <v>25369</v>
      </c>
      <c r="M5">
        <v>23443</v>
      </c>
      <c r="N5">
        <f t="shared" si="0"/>
        <v>24406</v>
      </c>
    </row>
    <row r="6" spans="7:14" hidden="1" x14ac:dyDescent="0.25">
      <c r="I6" t="s">
        <v>18</v>
      </c>
      <c r="K6">
        <v>21000</v>
      </c>
      <c r="L6">
        <v>136830</v>
      </c>
      <c r="M6">
        <v>62787</v>
      </c>
      <c r="N6">
        <f t="shared" si="0"/>
        <v>99808.5</v>
      </c>
    </row>
    <row r="7" spans="7:14" hidden="1" x14ac:dyDescent="0.25">
      <c r="I7" t="s">
        <v>19</v>
      </c>
      <c r="K7">
        <v>21000</v>
      </c>
      <c r="L7">
        <v>50814</v>
      </c>
      <c r="M7">
        <v>50314</v>
      </c>
      <c r="N7">
        <f t="shared" si="0"/>
        <v>50564</v>
      </c>
    </row>
    <row r="8" spans="7:14" x14ac:dyDescent="0.25">
      <c r="H8" t="s">
        <v>1</v>
      </c>
      <c r="I8" t="s">
        <v>20</v>
      </c>
      <c r="J8">
        <v>9777</v>
      </c>
      <c r="K8">
        <v>21000</v>
      </c>
      <c r="L8">
        <v>30777</v>
      </c>
      <c r="M8">
        <v>30177</v>
      </c>
      <c r="N8">
        <f t="shared" si="0"/>
        <v>30477</v>
      </c>
    </row>
    <row r="9" spans="7:14" hidden="1" x14ac:dyDescent="0.25">
      <c r="I9" t="s">
        <v>21</v>
      </c>
      <c r="K9">
        <v>21000</v>
      </c>
      <c r="L9">
        <v>28356</v>
      </c>
      <c r="M9">
        <v>25765</v>
      </c>
      <c r="N9">
        <f t="shared" si="0"/>
        <v>27060.5</v>
      </c>
    </row>
    <row r="10" spans="7:14" hidden="1" x14ac:dyDescent="0.25">
      <c r="I10" t="s">
        <v>22</v>
      </c>
      <c r="K10">
        <v>21000</v>
      </c>
      <c r="L10">
        <v>23494</v>
      </c>
      <c r="M10">
        <v>20897</v>
      </c>
      <c r="N10">
        <f t="shared" si="0"/>
        <v>22195.5</v>
      </c>
    </row>
    <row r="11" spans="7:14" x14ac:dyDescent="0.25">
      <c r="H11" t="s">
        <v>2</v>
      </c>
      <c r="I11" t="s">
        <v>23</v>
      </c>
      <c r="J11">
        <v>26041</v>
      </c>
      <c r="K11">
        <v>21000</v>
      </c>
      <c r="L11">
        <v>47041</v>
      </c>
      <c r="M11">
        <v>43629</v>
      </c>
      <c r="N11">
        <f t="shared" si="0"/>
        <v>45335</v>
      </c>
    </row>
    <row r="12" spans="7:14" x14ac:dyDescent="0.25">
      <c r="I12" t="s">
        <v>24</v>
      </c>
      <c r="J12">
        <v>26746</v>
      </c>
      <c r="K12">
        <v>21000</v>
      </c>
      <c r="L12">
        <v>47746</v>
      </c>
      <c r="M12">
        <v>44334</v>
      </c>
      <c r="N12">
        <f t="shared" si="0"/>
        <v>46040</v>
      </c>
    </row>
    <row r="13" spans="7:14" hidden="1" x14ac:dyDescent="0.25">
      <c r="I13" t="s">
        <v>25</v>
      </c>
      <c r="K13">
        <v>21000</v>
      </c>
      <c r="L13">
        <v>27874</v>
      </c>
      <c r="M13">
        <v>25645</v>
      </c>
      <c r="N13">
        <f t="shared" si="0"/>
        <v>26759.5</v>
      </c>
    </row>
    <row r="14" spans="7:14" x14ac:dyDescent="0.25">
      <c r="I14" t="s">
        <v>26</v>
      </c>
      <c r="J14">
        <v>4373</v>
      </c>
      <c r="K14">
        <v>21000</v>
      </c>
      <c r="L14">
        <v>25373</v>
      </c>
      <c r="M14">
        <v>22876</v>
      </c>
      <c r="N14">
        <f t="shared" si="0"/>
        <v>24124.5</v>
      </c>
    </row>
    <row r="15" spans="7:14" x14ac:dyDescent="0.25">
      <c r="H15" t="s">
        <v>3</v>
      </c>
      <c r="I15" t="s">
        <v>27</v>
      </c>
      <c r="J15">
        <v>26163</v>
      </c>
      <c r="K15">
        <v>21000</v>
      </c>
      <c r="L15" s="2">
        <v>47163</v>
      </c>
      <c r="M15">
        <v>43763</v>
      </c>
      <c r="N15">
        <f t="shared" si="0"/>
        <v>45463</v>
      </c>
    </row>
    <row r="16" spans="7:14" x14ac:dyDescent="0.25">
      <c r="I16" t="s">
        <v>26</v>
      </c>
      <c r="J16">
        <v>4014</v>
      </c>
      <c r="K16">
        <v>21000</v>
      </c>
      <c r="L16">
        <v>25014</v>
      </c>
      <c r="M16">
        <v>23769</v>
      </c>
      <c r="N16">
        <f t="shared" si="0"/>
        <v>24391.5</v>
      </c>
    </row>
    <row r="17" spans="8:14" hidden="1" x14ac:dyDescent="0.25">
      <c r="I17" t="s">
        <v>28</v>
      </c>
      <c r="K17">
        <v>21000</v>
      </c>
      <c r="L17">
        <v>24630</v>
      </c>
      <c r="M17">
        <v>22892</v>
      </c>
      <c r="N17">
        <f t="shared" si="0"/>
        <v>23761</v>
      </c>
    </row>
    <row r="18" spans="8:14" x14ac:dyDescent="0.25">
      <c r="H18" t="s">
        <v>4</v>
      </c>
      <c r="I18" t="s">
        <v>29</v>
      </c>
      <c r="J18">
        <v>48453</v>
      </c>
      <c r="K18">
        <v>21000</v>
      </c>
      <c r="L18">
        <v>69453</v>
      </c>
      <c r="M18">
        <v>64025</v>
      </c>
      <c r="N18">
        <f t="shared" si="0"/>
        <v>66739</v>
      </c>
    </row>
    <row r="19" spans="8:14" x14ac:dyDescent="0.25">
      <c r="I19" t="s">
        <v>26</v>
      </c>
      <c r="J19">
        <v>6188</v>
      </c>
      <c r="K19">
        <v>21000</v>
      </c>
      <c r="L19">
        <v>27188</v>
      </c>
      <c r="M19">
        <v>25687</v>
      </c>
      <c r="N19">
        <f t="shared" si="0"/>
        <v>26437.5</v>
      </c>
    </row>
    <row r="20" spans="8:14" x14ac:dyDescent="0.25">
      <c r="H20" t="s">
        <v>5</v>
      </c>
      <c r="I20" t="s">
        <v>30</v>
      </c>
      <c r="J20">
        <v>26676</v>
      </c>
      <c r="K20">
        <v>21000</v>
      </c>
      <c r="L20">
        <v>47676</v>
      </c>
      <c r="M20">
        <v>43609</v>
      </c>
      <c r="N20">
        <f t="shared" si="0"/>
        <v>45642.5</v>
      </c>
    </row>
    <row r="21" spans="8:14" x14ac:dyDescent="0.25">
      <c r="I21" t="s">
        <v>26</v>
      </c>
      <c r="J21">
        <v>6894</v>
      </c>
      <c r="K21">
        <v>21000</v>
      </c>
      <c r="L21">
        <v>27894</v>
      </c>
      <c r="M21">
        <v>24563</v>
      </c>
      <c r="N21">
        <f t="shared" si="0"/>
        <v>26228.5</v>
      </c>
    </row>
    <row r="22" spans="8:14" x14ac:dyDescent="0.25">
      <c r="H22" t="s">
        <v>6</v>
      </c>
      <c r="I22" t="s">
        <v>31</v>
      </c>
      <c r="J22">
        <v>25549</v>
      </c>
      <c r="K22">
        <v>21000</v>
      </c>
      <c r="L22">
        <v>46549</v>
      </c>
      <c r="M22">
        <v>43149</v>
      </c>
      <c r="N22">
        <f t="shared" si="0"/>
        <v>44849</v>
      </c>
    </row>
    <row r="23" spans="8:14" x14ac:dyDescent="0.25">
      <c r="I23" t="s">
        <v>26</v>
      </c>
      <c r="J23">
        <v>25851</v>
      </c>
      <c r="K23">
        <v>21000</v>
      </c>
      <c r="L23">
        <v>46851</v>
      </c>
      <c r="M23">
        <v>44765</v>
      </c>
      <c r="N23">
        <f t="shared" si="0"/>
        <v>45808</v>
      </c>
    </row>
    <row r="24" spans="8:14" x14ac:dyDescent="0.25">
      <c r="H24" t="s">
        <v>7</v>
      </c>
      <c r="I24" t="s">
        <v>33</v>
      </c>
      <c r="J24">
        <v>114928</v>
      </c>
      <c r="K24">
        <v>21000</v>
      </c>
      <c r="L24" s="2">
        <v>135928</v>
      </c>
      <c r="M24">
        <v>127816</v>
      </c>
      <c r="N24">
        <f t="shared" si="0"/>
        <v>131872</v>
      </c>
    </row>
    <row r="25" spans="8:14" x14ac:dyDescent="0.25">
      <c r="I25" t="s">
        <v>34</v>
      </c>
      <c r="J25">
        <v>16822</v>
      </c>
      <c r="K25">
        <v>21000</v>
      </c>
      <c r="L25">
        <v>37822</v>
      </c>
      <c r="M25">
        <v>24439</v>
      </c>
      <c r="N25">
        <f t="shared" si="0"/>
        <v>31130.5</v>
      </c>
    </row>
    <row r="26" spans="8:14" hidden="1" x14ac:dyDescent="0.25">
      <c r="I26" t="s">
        <v>35</v>
      </c>
      <c r="K26">
        <v>21000</v>
      </c>
      <c r="L26">
        <v>24349</v>
      </c>
      <c r="M26">
        <v>22456</v>
      </c>
      <c r="N26">
        <f t="shared" si="0"/>
        <v>23402.5</v>
      </c>
    </row>
    <row r="27" spans="8:14" x14ac:dyDescent="0.25">
      <c r="H27" t="s">
        <v>32</v>
      </c>
      <c r="I27" t="s">
        <v>49</v>
      </c>
      <c r="J27">
        <v>135609</v>
      </c>
      <c r="K27">
        <v>21000</v>
      </c>
      <c r="L27">
        <v>156609</v>
      </c>
      <c r="M27">
        <v>136597</v>
      </c>
      <c r="N27">
        <f t="shared" si="0"/>
        <v>146603</v>
      </c>
    </row>
    <row r="28" spans="8:14" x14ac:dyDescent="0.25">
      <c r="I28" t="s">
        <v>36</v>
      </c>
      <c r="J28">
        <v>35872</v>
      </c>
      <c r="K28">
        <v>21000</v>
      </c>
      <c r="L28">
        <v>56872</v>
      </c>
      <c r="M28">
        <v>45372</v>
      </c>
      <c r="N28">
        <f t="shared" si="0"/>
        <v>51122</v>
      </c>
    </row>
    <row r="29" spans="8:14" x14ac:dyDescent="0.25">
      <c r="I29" t="s">
        <v>37</v>
      </c>
      <c r="J29">
        <v>43589</v>
      </c>
      <c r="K29">
        <v>21000</v>
      </c>
      <c r="L29">
        <v>64589</v>
      </c>
      <c r="M29">
        <v>48389</v>
      </c>
      <c r="N29">
        <f t="shared" si="0"/>
        <v>56489</v>
      </c>
    </row>
    <row r="30" spans="8:14" x14ac:dyDescent="0.25">
      <c r="I30" t="s">
        <v>50</v>
      </c>
      <c r="J30">
        <v>12803</v>
      </c>
      <c r="K30">
        <v>21000</v>
      </c>
      <c r="L30">
        <v>33803</v>
      </c>
      <c r="M30">
        <v>30768</v>
      </c>
      <c r="N30">
        <f t="shared" si="0"/>
        <v>32285.5</v>
      </c>
    </row>
    <row r="31" spans="8:14" x14ac:dyDescent="0.25">
      <c r="I31" t="s">
        <v>38</v>
      </c>
      <c r="J31">
        <v>11337</v>
      </c>
      <c r="K31">
        <v>21000</v>
      </c>
      <c r="L31">
        <v>32337</v>
      </c>
      <c r="M31">
        <v>29821</v>
      </c>
      <c r="N31">
        <f t="shared" si="0"/>
        <v>31079</v>
      </c>
    </row>
    <row r="32" spans="8:14" x14ac:dyDescent="0.25">
      <c r="I32" t="s">
        <v>39</v>
      </c>
      <c r="J32">
        <v>11155</v>
      </c>
      <c r="K32">
        <v>21000</v>
      </c>
      <c r="L32">
        <v>32155</v>
      </c>
      <c r="M32">
        <v>29109</v>
      </c>
      <c r="N32">
        <f t="shared" si="0"/>
        <v>30632</v>
      </c>
    </row>
  </sheetData>
  <mergeCells count="1">
    <mergeCell ref="G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39E2-04CB-426F-BB36-94671FF9F564}">
  <dimension ref="H4:L10"/>
  <sheetViews>
    <sheetView topLeftCell="H1" workbookViewId="0">
      <selection activeCell="H19" sqref="H19"/>
    </sheetView>
  </sheetViews>
  <sheetFormatPr defaultRowHeight="15" x14ac:dyDescent="0.25"/>
  <cols>
    <col min="8" max="8" width="19" customWidth="1"/>
    <col min="9" max="9" width="18.85546875" customWidth="1"/>
    <col min="10" max="10" width="24.140625" customWidth="1"/>
    <col min="15" max="15" width="17.140625" customWidth="1"/>
  </cols>
  <sheetData>
    <row r="4" spans="8:12" ht="15.75" x14ac:dyDescent="0.25">
      <c r="H4" s="8" t="s">
        <v>47</v>
      </c>
      <c r="I4" s="8"/>
      <c r="J4" s="8"/>
    </row>
    <row r="5" spans="8:12" ht="15.75" x14ac:dyDescent="0.25">
      <c r="H5" s="1" t="s">
        <v>15</v>
      </c>
      <c r="I5" s="1" t="s">
        <v>52</v>
      </c>
      <c r="J5" s="1" t="s">
        <v>46</v>
      </c>
      <c r="L5" s="6">
        <v>1</v>
      </c>
    </row>
    <row r="6" spans="8:12" x14ac:dyDescent="0.25">
      <c r="H6" t="s">
        <v>43</v>
      </c>
      <c r="I6">
        <v>100000</v>
      </c>
      <c r="J6">
        <v>46040</v>
      </c>
      <c r="K6">
        <f>(J6/I6)*100</f>
        <v>46.04</v>
      </c>
      <c r="L6">
        <f>100-K6</f>
        <v>53.96</v>
      </c>
    </row>
    <row r="7" spans="8:12" x14ac:dyDescent="0.25">
      <c r="H7" t="s">
        <v>44</v>
      </c>
      <c r="I7">
        <v>230000</v>
      </c>
      <c r="J7">
        <v>45335</v>
      </c>
      <c r="K7">
        <f t="shared" ref="K7:K9" si="0">(J7/I7)*100</f>
        <v>19.710869565217394</v>
      </c>
      <c r="L7">
        <f t="shared" ref="L7:L9" si="1">100-K7</f>
        <v>80.289130434782606</v>
      </c>
    </row>
    <row r="8" spans="8:12" x14ac:dyDescent="0.25">
      <c r="H8" t="s">
        <v>26</v>
      </c>
      <c r="I8">
        <v>480000</v>
      </c>
      <c r="J8">
        <v>146603</v>
      </c>
      <c r="K8">
        <f t="shared" si="0"/>
        <v>30.542291666666664</v>
      </c>
      <c r="L8">
        <f t="shared" si="1"/>
        <v>69.457708333333329</v>
      </c>
    </row>
    <row r="9" spans="8:12" x14ac:dyDescent="0.25">
      <c r="H9" t="s">
        <v>45</v>
      </c>
      <c r="I9">
        <v>40000</v>
      </c>
      <c r="J9">
        <v>26759</v>
      </c>
      <c r="K9">
        <f t="shared" si="0"/>
        <v>66.897499999999994</v>
      </c>
      <c r="L9">
        <f t="shared" si="1"/>
        <v>33.102500000000006</v>
      </c>
    </row>
    <row r="10" spans="8:12" x14ac:dyDescent="0.25">
      <c r="L10">
        <f>AVERAGE(L6:L9)</f>
        <v>59.202334692028984</v>
      </c>
    </row>
  </sheetData>
  <mergeCells count="1">
    <mergeCell ref="H4:J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CBA9-6155-4FE2-BC3B-7763930E781E}">
  <dimension ref="L3:N24"/>
  <sheetViews>
    <sheetView topLeftCell="A2" workbookViewId="0">
      <selection activeCell="A16" sqref="A16"/>
    </sheetView>
  </sheetViews>
  <sheetFormatPr defaultRowHeight="15" x14ac:dyDescent="0.25"/>
  <cols>
    <col min="12" max="12" width="26.42578125" customWidth="1"/>
    <col min="13" max="13" width="27.28515625" customWidth="1"/>
  </cols>
  <sheetData>
    <row r="3" spans="12:14" ht="15.75" x14ac:dyDescent="0.25">
      <c r="L3" s="1" t="s">
        <v>14</v>
      </c>
      <c r="M3" s="1" t="s">
        <v>15</v>
      </c>
      <c r="N3" s="1" t="s">
        <v>40</v>
      </c>
    </row>
    <row r="4" spans="12:14" x14ac:dyDescent="0.25">
      <c r="L4" t="s">
        <v>0</v>
      </c>
      <c r="M4" t="s">
        <v>16</v>
      </c>
      <c r="N4">
        <v>73168</v>
      </c>
    </row>
    <row r="5" spans="12:14" x14ac:dyDescent="0.25">
      <c r="L5" t="s">
        <v>1</v>
      </c>
      <c r="M5" t="s">
        <v>20</v>
      </c>
      <c r="N5">
        <v>30477</v>
      </c>
    </row>
    <row r="6" spans="12:14" x14ac:dyDescent="0.25">
      <c r="L6" t="s">
        <v>2</v>
      </c>
      <c r="M6" t="s">
        <v>23</v>
      </c>
      <c r="N6">
        <v>45335</v>
      </c>
    </row>
    <row r="7" spans="12:14" x14ac:dyDescent="0.25">
      <c r="M7" t="s">
        <v>24</v>
      </c>
      <c r="N7">
        <v>46040</v>
      </c>
    </row>
    <row r="8" spans="12:14" x14ac:dyDescent="0.25">
      <c r="M8" t="s">
        <v>26</v>
      </c>
      <c r="N8">
        <v>24124</v>
      </c>
    </row>
    <row r="9" spans="12:14" x14ac:dyDescent="0.25">
      <c r="L9" t="s">
        <v>3</v>
      </c>
      <c r="M9" t="s">
        <v>27</v>
      </c>
      <c r="N9">
        <v>45463</v>
      </c>
    </row>
    <row r="10" spans="12:14" x14ac:dyDescent="0.25">
      <c r="M10" t="s">
        <v>26</v>
      </c>
      <c r="N10">
        <v>24391</v>
      </c>
    </row>
    <row r="11" spans="12:14" x14ac:dyDescent="0.25">
      <c r="L11" t="s">
        <v>4</v>
      </c>
      <c r="M11" t="s">
        <v>29</v>
      </c>
      <c r="N11">
        <v>66739</v>
      </c>
    </row>
    <row r="12" spans="12:14" x14ac:dyDescent="0.25">
      <c r="M12" t="s">
        <v>26</v>
      </c>
      <c r="N12">
        <v>26437</v>
      </c>
    </row>
    <row r="13" spans="12:14" x14ac:dyDescent="0.25">
      <c r="L13" t="s">
        <v>5</v>
      </c>
      <c r="M13" t="s">
        <v>30</v>
      </c>
      <c r="N13">
        <v>45642</v>
      </c>
    </row>
    <row r="14" spans="12:14" x14ac:dyDescent="0.25">
      <c r="M14" t="s">
        <v>26</v>
      </c>
      <c r="N14">
        <v>26228</v>
      </c>
    </row>
    <row r="15" spans="12:14" x14ac:dyDescent="0.25">
      <c r="L15" t="s">
        <v>6</v>
      </c>
      <c r="M15" t="s">
        <v>31</v>
      </c>
      <c r="N15">
        <v>44849</v>
      </c>
    </row>
    <row r="16" spans="12:14" x14ac:dyDescent="0.25">
      <c r="M16" t="s">
        <v>26</v>
      </c>
      <c r="N16">
        <v>45808</v>
      </c>
    </row>
    <row r="17" spans="12:14" x14ac:dyDescent="0.25">
      <c r="L17" t="s">
        <v>7</v>
      </c>
      <c r="M17" t="s">
        <v>33</v>
      </c>
      <c r="N17">
        <v>131872</v>
      </c>
    </row>
    <row r="18" spans="12:14" x14ac:dyDescent="0.25">
      <c r="M18" t="s">
        <v>34</v>
      </c>
      <c r="N18">
        <v>31130</v>
      </c>
    </row>
    <row r="19" spans="12:14" x14ac:dyDescent="0.25">
      <c r="L19" t="s">
        <v>32</v>
      </c>
      <c r="M19" t="s">
        <v>49</v>
      </c>
      <c r="N19">
        <v>146603</v>
      </c>
    </row>
    <row r="20" spans="12:14" x14ac:dyDescent="0.25">
      <c r="M20" t="s">
        <v>36</v>
      </c>
      <c r="N20">
        <v>51122</v>
      </c>
    </row>
    <row r="21" spans="12:14" x14ac:dyDescent="0.25">
      <c r="M21" t="s">
        <v>37</v>
      </c>
      <c r="N21">
        <v>56489</v>
      </c>
    </row>
    <row r="22" spans="12:14" x14ac:dyDescent="0.25">
      <c r="M22" t="s">
        <v>50</v>
      </c>
      <c r="N22">
        <v>32285</v>
      </c>
    </row>
    <row r="23" spans="12:14" x14ac:dyDescent="0.25">
      <c r="M23" t="s">
        <v>38</v>
      </c>
      <c r="N23">
        <v>31079</v>
      </c>
    </row>
    <row r="24" spans="12:14" x14ac:dyDescent="0.25">
      <c r="M24" t="s">
        <v>39</v>
      </c>
      <c r="N24">
        <v>30632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495D-2FB5-49DA-BB87-878312B88AF2}">
  <dimension ref="G3:H12"/>
  <sheetViews>
    <sheetView topLeftCell="A8" workbookViewId="0">
      <selection activeCell="D19" sqref="D19"/>
    </sheetView>
  </sheetViews>
  <sheetFormatPr defaultRowHeight="15" x14ac:dyDescent="0.25"/>
  <cols>
    <col min="7" max="7" width="28.140625" customWidth="1"/>
    <col min="8" max="8" width="18.140625" customWidth="1"/>
  </cols>
  <sheetData>
    <row r="3" spans="7:8" ht="15.75" x14ac:dyDescent="0.25">
      <c r="H3" s="1" t="s">
        <v>48</v>
      </c>
    </row>
    <row r="4" spans="7:8" ht="15.75" x14ac:dyDescent="0.25">
      <c r="G4" s="1" t="s">
        <v>0</v>
      </c>
      <c r="H4" s="3">
        <v>454357</v>
      </c>
    </row>
    <row r="5" spans="7:8" ht="15.75" x14ac:dyDescent="0.25">
      <c r="G5" s="1" t="s">
        <v>1</v>
      </c>
      <c r="H5" s="3">
        <v>970862</v>
      </c>
    </row>
    <row r="6" spans="7:8" ht="15.75" x14ac:dyDescent="0.25">
      <c r="G6" s="1" t="s">
        <v>2</v>
      </c>
      <c r="H6" s="3">
        <v>478889</v>
      </c>
    </row>
    <row r="7" spans="7:8" ht="15.75" x14ac:dyDescent="0.25">
      <c r="G7" s="1" t="s">
        <v>3</v>
      </c>
      <c r="H7" s="3">
        <v>364070</v>
      </c>
    </row>
    <row r="8" spans="7:8" ht="15.75" x14ac:dyDescent="0.25">
      <c r="G8" s="1" t="s">
        <v>4</v>
      </c>
      <c r="H8" s="3">
        <v>374426</v>
      </c>
    </row>
    <row r="9" spans="7:8" ht="15.75" x14ac:dyDescent="0.25">
      <c r="G9" s="1" t="s">
        <v>5</v>
      </c>
      <c r="H9" s="3">
        <v>449146</v>
      </c>
    </row>
    <row r="10" spans="7:8" ht="15.75" x14ac:dyDescent="0.25">
      <c r="G10" s="1" t="s">
        <v>6</v>
      </c>
      <c r="H10" s="3">
        <v>335377</v>
      </c>
    </row>
    <row r="11" spans="7:8" ht="15.75" x14ac:dyDescent="0.25">
      <c r="G11" s="1" t="s">
        <v>7</v>
      </c>
      <c r="H11" s="3">
        <v>718375</v>
      </c>
    </row>
    <row r="12" spans="7:8" ht="15.75" x14ac:dyDescent="0.25">
      <c r="G12" s="1" t="s">
        <v>8</v>
      </c>
      <c r="H12" s="3">
        <v>1646132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5F0D-C84A-41C7-9569-8377F7AD8A50}">
  <dimension ref="H6:L11"/>
  <sheetViews>
    <sheetView tabSelected="1" topLeftCell="G14" workbookViewId="0">
      <selection activeCell="I23" sqref="I23"/>
    </sheetView>
  </sheetViews>
  <sheetFormatPr defaultRowHeight="15" x14ac:dyDescent="0.25"/>
  <cols>
    <col min="8" max="8" width="20.28515625" customWidth="1"/>
    <col min="9" max="9" width="20.140625" customWidth="1"/>
    <col min="10" max="10" width="26.7109375" customWidth="1"/>
  </cols>
  <sheetData>
    <row r="6" spans="8:12" ht="15.75" x14ac:dyDescent="0.25">
      <c r="H6" s="1" t="s">
        <v>14</v>
      </c>
      <c r="I6" s="1" t="s">
        <v>53</v>
      </c>
      <c r="J6" s="1" t="s">
        <v>46</v>
      </c>
      <c r="L6" s="6">
        <v>1</v>
      </c>
    </row>
    <row r="7" spans="8:12" x14ac:dyDescent="0.25">
      <c r="H7" t="s">
        <v>0</v>
      </c>
      <c r="I7" s="3">
        <v>1487644</v>
      </c>
      <c r="J7" s="3">
        <v>454357</v>
      </c>
      <c r="K7">
        <f>(J7/I7)*100</f>
        <v>30.542051727429413</v>
      </c>
      <c r="L7">
        <f>100-K7</f>
        <v>69.45794827257059</v>
      </c>
    </row>
    <row r="8" spans="8:12" x14ac:dyDescent="0.25">
      <c r="H8" t="s">
        <v>1</v>
      </c>
      <c r="I8" s="3">
        <v>1942996</v>
      </c>
      <c r="J8" s="3">
        <v>970862</v>
      </c>
      <c r="K8">
        <f t="shared" ref="K8:K10" si="0">(J8/I8)*100</f>
        <v>49.967267045325883</v>
      </c>
      <c r="L8">
        <f t="shared" ref="L8:L10" si="1">100-K8</f>
        <v>50.032732954674117</v>
      </c>
    </row>
    <row r="9" spans="8:12" x14ac:dyDescent="0.25">
      <c r="H9" t="s">
        <v>51</v>
      </c>
      <c r="I9" s="3">
        <v>3582159</v>
      </c>
      <c r="J9" s="3">
        <v>1646132</v>
      </c>
      <c r="K9">
        <f t="shared" si="0"/>
        <v>45.953627407381973</v>
      </c>
      <c r="L9">
        <f t="shared" si="1"/>
        <v>54.046372592618027</v>
      </c>
    </row>
    <row r="10" spans="8:12" x14ac:dyDescent="0.25">
      <c r="H10" t="s">
        <v>7</v>
      </c>
      <c r="I10" s="3">
        <v>2271960</v>
      </c>
      <c r="J10">
        <v>718375</v>
      </c>
      <c r="K10">
        <f t="shared" si="0"/>
        <v>31.619174633356224</v>
      </c>
      <c r="L10">
        <f t="shared" si="1"/>
        <v>68.380825366643776</v>
      </c>
    </row>
    <row r="11" spans="8:12" x14ac:dyDescent="0.25">
      <c r="L11">
        <f>AVERAGE(L7:L10)</f>
        <v>60.479469796626631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 Malik</dc:creator>
  <cp:lastModifiedBy>Uzi Malik</cp:lastModifiedBy>
  <dcterms:created xsi:type="dcterms:W3CDTF">2022-05-27T18:05:26Z</dcterms:created>
  <dcterms:modified xsi:type="dcterms:W3CDTF">2022-08-15T16:35:58Z</dcterms:modified>
</cp:coreProperties>
</file>