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ana e Moura\Dropbox\PLANEJAMENTO\Scripts\NEOENERGIA\"/>
    </mc:Choice>
  </mc:AlternateContent>
  <xr:revisionPtr revIDLastSave="0" documentId="13_ncr:1_{2AD82071-D0CA-42FE-A2AC-24A8FE270C01}" xr6:coauthVersionLast="47" xr6:coauthVersionMax="47" xr10:uidLastSave="{00000000-0000-0000-0000-000000000000}"/>
  <bookViews>
    <workbookView xWindow="-108" yWindow="-108" windowWidth="23256" windowHeight="12456" xr2:uid="{ADFFF65E-4DF8-43ED-9181-8CFC5774E7BC}"/>
  </bookViews>
  <sheets>
    <sheet name="PROGRAMAÇÃO" sheetId="1" r:id="rId1"/>
    <sheet name="Planilha1" sheetId="4" r:id="rId2"/>
    <sheet name="TRADUTOR" sheetId="3" r:id="rId3"/>
    <sheet name="Feriado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18" i="1" l="1"/>
  <c r="BC18" i="1" s="1"/>
  <c r="BB18" i="1" s="1"/>
  <c r="AY18" i="1" s="1"/>
  <c r="BE17" i="1"/>
  <c r="BC17" i="1" s="1"/>
  <c r="BB17" i="1" s="1"/>
  <c r="AY17" i="1" s="1"/>
  <c r="BG17" i="1"/>
  <c r="BE16" i="1"/>
  <c r="BC16" i="1" s="1"/>
  <c r="BB16" i="1" s="1"/>
  <c r="AY16" i="1" s="1"/>
  <c r="BE9" i="1"/>
  <c r="BC9" i="1" s="1"/>
  <c r="BB9" i="1" s="1"/>
  <c r="AY9" i="1" s="1"/>
  <c r="BG9" i="1"/>
  <c r="BE10" i="1"/>
  <c r="BC10" i="1" s="1"/>
  <c r="BB10" i="1" s="1"/>
  <c r="AY10" i="1" s="1"/>
  <c r="BG10" i="1"/>
  <c r="BE11" i="1"/>
  <c r="BC11" i="1" s="1"/>
  <c r="BB11" i="1" s="1"/>
  <c r="AY11" i="1" s="1"/>
  <c r="BG11" i="1"/>
  <c r="BE12" i="1"/>
  <c r="BC12" i="1" s="1"/>
  <c r="BB12" i="1" s="1"/>
  <c r="AY12" i="1" s="1"/>
  <c r="BG12" i="1"/>
  <c r="BE13" i="1"/>
  <c r="BC13" i="1" s="1"/>
  <c r="BB13" i="1" s="1"/>
  <c r="AY13" i="1" s="1"/>
  <c r="BG13" i="1"/>
  <c r="BE14" i="1"/>
  <c r="BC14" i="1" s="1"/>
  <c r="BB14" i="1" s="1"/>
  <c r="AY14" i="1" s="1"/>
  <c r="BG14" i="1"/>
  <c r="BE15" i="1"/>
  <c r="BC15" i="1" s="1"/>
  <c r="BB15" i="1" s="1"/>
  <c r="AY15" i="1" s="1"/>
  <c r="BG15" i="1"/>
  <c r="BG16" i="1"/>
  <c r="BE8" i="1"/>
  <c r="BC8" i="1" s="1"/>
  <c r="BB8" i="1" s="1"/>
  <c r="AW18" i="1" l="1"/>
  <c r="AV18" i="1" s="1"/>
  <c r="AZ18" i="1"/>
  <c r="AW17" i="1"/>
  <c r="AV17" i="1" s="1"/>
  <c r="AZ17" i="1"/>
  <c r="AW14" i="1"/>
  <c r="AV14" i="1" s="1"/>
  <c r="AZ14" i="1"/>
  <c r="AW15" i="1"/>
  <c r="AV15" i="1" s="1"/>
  <c r="AZ15" i="1"/>
  <c r="AW13" i="1"/>
  <c r="AV13" i="1" s="1"/>
  <c r="AZ13" i="1"/>
  <c r="AW12" i="1"/>
  <c r="AV12" i="1" s="1"/>
  <c r="AZ12" i="1"/>
  <c r="AW11" i="1"/>
  <c r="AV11" i="1" s="1"/>
  <c r="AZ11" i="1"/>
  <c r="AW10" i="1"/>
  <c r="AV10" i="1" s="1"/>
  <c r="AZ10" i="1"/>
  <c r="AZ16" i="1"/>
  <c r="AW16" i="1"/>
  <c r="AV16" i="1" s="1"/>
  <c r="AZ9" i="1"/>
  <c r="AW9" i="1"/>
  <c r="AV9" i="1" s="1"/>
  <c r="AY8" i="1"/>
  <c r="AZ8" i="1" s="1"/>
  <c r="BG8" i="1"/>
  <c r="AS18" i="1" l="1"/>
  <c r="AT18" i="1"/>
  <c r="AS17" i="1"/>
  <c r="AT17" i="1"/>
  <c r="AS9" i="1"/>
  <c r="AT9" i="1"/>
  <c r="AS12" i="1"/>
  <c r="AT12" i="1"/>
  <c r="AS13" i="1"/>
  <c r="AT13" i="1"/>
  <c r="AS15" i="1"/>
  <c r="AT15" i="1"/>
  <c r="AS11" i="1"/>
  <c r="AT11" i="1"/>
  <c r="AT10" i="1"/>
  <c r="AS10" i="1"/>
  <c r="AS16" i="1"/>
  <c r="AT16" i="1"/>
  <c r="AT14" i="1"/>
  <c r="AS14" i="1"/>
  <c r="AW8" i="1"/>
  <c r="AV8" i="1" s="1"/>
  <c r="AT8" i="1" s="1"/>
  <c r="AP18" i="1" l="1"/>
  <c r="AM18" i="1" s="1"/>
  <c r="AQ18" i="1"/>
  <c r="AQ17" i="1"/>
  <c r="AP17" i="1"/>
  <c r="AM17" i="1" s="1"/>
  <c r="AQ14" i="1"/>
  <c r="AP14" i="1"/>
  <c r="AM14" i="1" s="1"/>
  <c r="AP13" i="1"/>
  <c r="AM13" i="1" s="1"/>
  <c r="AQ13" i="1"/>
  <c r="AP10" i="1"/>
  <c r="AM10" i="1" s="1"/>
  <c r="AQ10" i="1"/>
  <c r="AQ12" i="1"/>
  <c r="AP12" i="1"/>
  <c r="AM12" i="1" s="1"/>
  <c r="AP15" i="1"/>
  <c r="AM15" i="1" s="1"/>
  <c r="AQ15" i="1"/>
  <c r="AQ16" i="1"/>
  <c r="AP16" i="1"/>
  <c r="AM16" i="1" s="1"/>
  <c r="AP11" i="1"/>
  <c r="AM11" i="1" s="1"/>
  <c r="AQ11" i="1"/>
  <c r="AP9" i="1"/>
  <c r="AM9" i="1" s="1"/>
  <c r="AQ9" i="1"/>
  <c r="AS8" i="1"/>
  <c r="AP8" i="1" s="1"/>
  <c r="AK18" i="1" l="1"/>
  <c r="AJ18" i="1" s="1"/>
  <c r="AH18" i="1" s="1"/>
  <c r="AG18" i="1" s="1"/>
  <c r="AE18" i="1" s="1"/>
  <c r="AD18" i="1" s="1"/>
  <c r="AN18" i="1"/>
  <c r="AK17" i="1"/>
  <c r="AJ17" i="1" s="1"/>
  <c r="AH17" i="1" s="1"/>
  <c r="AG17" i="1" s="1"/>
  <c r="AE17" i="1" s="1"/>
  <c r="AD17" i="1" s="1"/>
  <c r="AN17" i="1"/>
  <c r="AK10" i="1"/>
  <c r="AJ10" i="1" s="1"/>
  <c r="AH10" i="1" s="1"/>
  <c r="AG10" i="1" s="1"/>
  <c r="AE10" i="1" s="1"/>
  <c r="AD10" i="1" s="1"/>
  <c r="AN10" i="1"/>
  <c r="AK12" i="1"/>
  <c r="AJ12" i="1" s="1"/>
  <c r="AH12" i="1" s="1"/>
  <c r="AG12" i="1" s="1"/>
  <c r="AE12" i="1" s="1"/>
  <c r="AD12" i="1" s="1"/>
  <c r="AN12" i="1"/>
  <c r="AK14" i="1"/>
  <c r="AJ14" i="1" s="1"/>
  <c r="AH14" i="1" s="1"/>
  <c r="AG14" i="1" s="1"/>
  <c r="AE14" i="1" s="1"/>
  <c r="AD14" i="1" s="1"/>
  <c r="AN14" i="1"/>
  <c r="AK16" i="1"/>
  <c r="AJ16" i="1" s="1"/>
  <c r="AH16" i="1" s="1"/>
  <c r="AG16" i="1" s="1"/>
  <c r="AE16" i="1" s="1"/>
  <c r="AD16" i="1" s="1"/>
  <c r="AN16" i="1"/>
  <c r="AK13" i="1"/>
  <c r="AJ13" i="1" s="1"/>
  <c r="AH13" i="1" s="1"/>
  <c r="AG13" i="1" s="1"/>
  <c r="AE13" i="1" s="1"/>
  <c r="AD13" i="1" s="1"/>
  <c r="AN13" i="1"/>
  <c r="AN11" i="1"/>
  <c r="AK11" i="1"/>
  <c r="AJ11" i="1" s="1"/>
  <c r="AH11" i="1" s="1"/>
  <c r="AG11" i="1" s="1"/>
  <c r="AE11" i="1" s="1"/>
  <c r="AD11" i="1" s="1"/>
  <c r="AK9" i="1"/>
  <c r="AJ9" i="1" s="1"/>
  <c r="AH9" i="1" s="1"/>
  <c r="AG9" i="1" s="1"/>
  <c r="AE9" i="1" s="1"/>
  <c r="AD9" i="1" s="1"/>
  <c r="AN9" i="1"/>
  <c r="AK15" i="1"/>
  <c r="AJ15" i="1" s="1"/>
  <c r="AH15" i="1" s="1"/>
  <c r="AG15" i="1" s="1"/>
  <c r="AE15" i="1" s="1"/>
  <c r="AD15" i="1" s="1"/>
  <c r="AN15" i="1"/>
  <c r="AQ8" i="1"/>
  <c r="AA18" i="1" l="1"/>
  <c r="Y18" i="1" s="1"/>
  <c r="X18" i="1" s="1"/>
  <c r="AB18" i="1"/>
  <c r="AA17" i="1"/>
  <c r="Y17" i="1" s="1"/>
  <c r="X17" i="1" s="1"/>
  <c r="AB17" i="1"/>
  <c r="AA11" i="1"/>
  <c r="Y11" i="1" s="1"/>
  <c r="X11" i="1" s="1"/>
  <c r="AB11" i="1"/>
  <c r="AA14" i="1"/>
  <c r="Y14" i="1" s="1"/>
  <c r="X14" i="1" s="1"/>
  <c r="AB14" i="1"/>
  <c r="AB13" i="1"/>
  <c r="AA13" i="1"/>
  <c r="Y13" i="1" s="1"/>
  <c r="X13" i="1" s="1"/>
  <c r="AB16" i="1"/>
  <c r="AA16" i="1"/>
  <c r="Y16" i="1" s="1"/>
  <c r="X16" i="1" s="1"/>
  <c r="AA15" i="1"/>
  <c r="Y15" i="1" s="1"/>
  <c r="X15" i="1" s="1"/>
  <c r="AB15" i="1"/>
  <c r="AA12" i="1"/>
  <c r="Y12" i="1" s="1"/>
  <c r="X12" i="1" s="1"/>
  <c r="AB12" i="1"/>
  <c r="AB9" i="1"/>
  <c r="AA9" i="1"/>
  <c r="Y9" i="1" s="1"/>
  <c r="X9" i="1" s="1"/>
  <c r="AA10" i="1"/>
  <c r="Y10" i="1" s="1"/>
  <c r="X10" i="1" s="1"/>
  <c r="AB10" i="1"/>
  <c r="AM8" i="1"/>
  <c r="J18" i="1" l="1"/>
  <c r="M18" i="1"/>
  <c r="L18" i="1" s="1"/>
  <c r="J17" i="1"/>
  <c r="M17" i="1"/>
  <c r="L17" i="1" s="1"/>
  <c r="M16" i="1"/>
  <c r="L16" i="1" s="1"/>
  <c r="J16" i="1"/>
  <c r="J13" i="1"/>
  <c r="M13" i="1"/>
  <c r="L13" i="1" s="1"/>
  <c r="J14" i="1"/>
  <c r="M14" i="1"/>
  <c r="L14" i="1" s="1"/>
  <c r="J15" i="1"/>
  <c r="M15" i="1"/>
  <c r="L15" i="1" s="1"/>
  <c r="J10" i="1"/>
  <c r="M10" i="1"/>
  <c r="L10" i="1" s="1"/>
  <c r="J9" i="1"/>
  <c r="M9" i="1"/>
  <c r="L9" i="1" s="1"/>
  <c r="M12" i="1"/>
  <c r="L12" i="1" s="1"/>
  <c r="J12" i="1"/>
  <c r="J11" i="1"/>
  <c r="M11" i="1"/>
  <c r="L11" i="1" s="1"/>
  <c r="AN8" i="1"/>
  <c r="AK8" i="1"/>
  <c r="AJ8" i="1" s="1"/>
  <c r="AH8" i="1" s="1"/>
  <c r="AG8" i="1" s="1"/>
  <c r="AE8" i="1" s="1"/>
  <c r="AD8" i="1" s="1"/>
  <c r="AA8" i="1" s="1"/>
  <c r="I18" i="1" l="1"/>
  <c r="G18" i="1" s="1"/>
  <c r="F18" i="1" s="1"/>
  <c r="O18" i="1"/>
  <c r="I17" i="1"/>
  <c r="G17" i="1" s="1"/>
  <c r="F17" i="1" s="1"/>
  <c r="O17" i="1"/>
  <c r="I10" i="1"/>
  <c r="G10" i="1" s="1"/>
  <c r="F10" i="1" s="1"/>
  <c r="O10" i="1"/>
  <c r="I15" i="1"/>
  <c r="G15" i="1" s="1"/>
  <c r="F15" i="1" s="1"/>
  <c r="O15" i="1"/>
  <c r="I14" i="1"/>
  <c r="G14" i="1" s="1"/>
  <c r="F14" i="1" s="1"/>
  <c r="O14" i="1"/>
  <c r="I13" i="1"/>
  <c r="G13" i="1" s="1"/>
  <c r="F13" i="1" s="1"/>
  <c r="O13" i="1"/>
  <c r="I11" i="1"/>
  <c r="G11" i="1" s="1"/>
  <c r="F11" i="1" s="1"/>
  <c r="O11" i="1"/>
  <c r="O16" i="1"/>
  <c r="I16" i="1"/>
  <c r="G16" i="1" s="1"/>
  <c r="F16" i="1" s="1"/>
  <c r="O12" i="1"/>
  <c r="I12" i="1"/>
  <c r="G12" i="1" s="1"/>
  <c r="F12" i="1" s="1"/>
  <c r="I9" i="1"/>
  <c r="G9" i="1" s="1"/>
  <c r="F9" i="1" s="1"/>
  <c r="O9" i="1"/>
  <c r="AB8" i="1"/>
  <c r="Y8" i="1"/>
  <c r="P18" i="1" l="1"/>
  <c r="R18" i="1"/>
  <c r="S18" i="1" s="1"/>
  <c r="U18" i="1" s="1"/>
  <c r="V18" i="1" s="1"/>
  <c r="P17" i="1"/>
  <c r="R17" i="1"/>
  <c r="S17" i="1" s="1"/>
  <c r="U17" i="1" s="1"/>
  <c r="V17" i="1" s="1"/>
  <c r="R11" i="1"/>
  <c r="S11" i="1" s="1"/>
  <c r="U11" i="1" s="1"/>
  <c r="V11" i="1" s="1"/>
  <c r="P11" i="1"/>
  <c r="P13" i="1"/>
  <c r="R13" i="1"/>
  <c r="S13" i="1" s="1"/>
  <c r="U13" i="1" s="1"/>
  <c r="V13" i="1" s="1"/>
  <c r="P9" i="1"/>
  <c r="R9" i="1"/>
  <c r="S9" i="1" s="1"/>
  <c r="U9" i="1" s="1"/>
  <c r="V9" i="1" s="1"/>
  <c r="P14" i="1"/>
  <c r="R14" i="1"/>
  <c r="S14" i="1" s="1"/>
  <c r="U14" i="1" s="1"/>
  <c r="V14" i="1" s="1"/>
  <c r="R15" i="1"/>
  <c r="S15" i="1" s="1"/>
  <c r="U15" i="1" s="1"/>
  <c r="V15" i="1" s="1"/>
  <c r="P15" i="1"/>
  <c r="P10" i="1"/>
  <c r="R10" i="1"/>
  <c r="S10" i="1" s="1"/>
  <c r="U10" i="1" s="1"/>
  <c r="V10" i="1" s="1"/>
  <c r="P12" i="1"/>
  <c r="R12" i="1"/>
  <c r="S12" i="1" s="1"/>
  <c r="U12" i="1" s="1"/>
  <c r="V12" i="1" s="1"/>
  <c r="P16" i="1"/>
  <c r="R16" i="1"/>
  <c r="S16" i="1" s="1"/>
  <c r="U16" i="1" s="1"/>
  <c r="V16" i="1" s="1"/>
  <c r="X8" i="1"/>
  <c r="J8" i="1" s="1"/>
  <c r="M8" i="1" l="1"/>
  <c r="L8" i="1" s="1"/>
  <c r="I8" i="1"/>
  <c r="G8" i="1" s="1"/>
  <c r="F8" i="1" s="1"/>
  <c r="O8" i="1"/>
  <c r="P8" i="1" l="1"/>
  <c r="R8" i="1"/>
  <c r="S8" i="1" l="1"/>
  <c r="U8" i="1" s="1"/>
  <c r="V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tc={24CB3ACF-AF16-4EAD-B53A-7BB82BCAD986}</author>
  </authors>
  <commentList>
    <comment ref="BF8" authorId="0" shapeId="0" xr:uid="{24CB3ACF-AF16-4EAD-B53A-7BB82BCAD98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</commentList>
</comments>
</file>

<file path=xl/sharedStrings.xml><?xml version="1.0" encoding="utf-8"?>
<sst xmlns="http://schemas.openxmlformats.org/spreadsheetml/2006/main" count="194" uniqueCount="99">
  <si>
    <t>PREV.</t>
  </si>
  <si>
    <t>INÍCIO</t>
  </si>
  <si>
    <t>TÉRMINO</t>
  </si>
  <si>
    <t>UGB</t>
  </si>
  <si>
    <t>EMP</t>
  </si>
  <si>
    <t>MÓDULO</t>
  </si>
  <si>
    <t>Nº LOTES</t>
  </si>
  <si>
    <t>Avaliação</t>
  </si>
  <si>
    <t>PL ER E IP</t>
  </si>
  <si>
    <t>APROVAÇÃO E.R. CONDOMINIAL (NEOENERGIA)</t>
  </si>
  <si>
    <t>APROVAÇÃO IP CONDOMINIAL (NEOENERGIA)</t>
  </si>
  <si>
    <t>EXECUÇÃO PIQUETE PDE</t>
  </si>
  <si>
    <t>SOLICITAÇÃO DE CONEXÃO</t>
  </si>
  <si>
    <t>CONEXÃO</t>
  </si>
  <si>
    <t>PROJETO EXECUTIVO</t>
  </si>
  <si>
    <t>ORÇAMENTO</t>
  </si>
  <si>
    <t>SUPRIMENTOS</t>
  </si>
  <si>
    <t>EXECUÇÃO TER</t>
  </si>
  <si>
    <t>EXECUÇÃO ER</t>
  </si>
  <si>
    <t>EXECUÇÃO IP</t>
  </si>
  <si>
    <t>INCORPORAÇÃO</t>
  </si>
  <si>
    <t>PINTURA DOS BARRAMENTOS</t>
  </si>
  <si>
    <t>COMISSIONAMENTO</t>
  </si>
  <si>
    <t>LIGAÇÃO DA IP</t>
  </si>
  <si>
    <t>CARTA DE ENTREGA ER</t>
  </si>
  <si>
    <t>NECESSIDADE DE ENTREGA</t>
  </si>
  <si>
    <t>PROGRAMAÇÃO
 NEOENERGIA</t>
  </si>
  <si>
    <t>Feriados</t>
  </si>
  <si>
    <t>ENTREGA</t>
  </si>
  <si>
    <t>ENTREGA.PREV.INÍCIO</t>
  </si>
  <si>
    <t>ENTREGA.PREV.TÉRMINO</t>
  </si>
  <si>
    <t>1ª VENDA</t>
  </si>
  <si>
    <t>ORÇ.</t>
  </si>
  <si>
    <t>SUP.</t>
  </si>
  <si>
    <t>PIQ</t>
  </si>
  <si>
    <t>CARTA</t>
  </si>
  <si>
    <t>CARTA.PREV.TÉRMINO</t>
  </si>
  <si>
    <t>CARTA.PREV.INÍCIO</t>
  </si>
  <si>
    <t>LIG-IP.PREV.TÉRMINO</t>
  </si>
  <si>
    <t>LIG-IP.PREV.INÍCIO</t>
  </si>
  <si>
    <t>LIG-IP</t>
  </si>
  <si>
    <t>COMISSIONAMENTO.PREV.TÉRMINO</t>
  </si>
  <si>
    <t>COMISSIONAMENTO.PREV.INÍCIO</t>
  </si>
  <si>
    <t>PINT-BAR.PREV.TÉRMINO</t>
  </si>
  <si>
    <t>INCORPORAÇÃO.PREV.TÉRMINO</t>
  </si>
  <si>
    <t>INCORPORAÇÃO.PREV.INÍCIO</t>
  </si>
  <si>
    <t>EXECUÇÃO-IP.PREV.TÉRMINO</t>
  </si>
  <si>
    <t>EXECUÇÃO-IP.PREV.INÍCIO</t>
  </si>
  <si>
    <t>EXECUÇÃO-ER.PREV.TÉRMINO</t>
  </si>
  <si>
    <t>EXECUÇÃO-ER.PREV.INÍCIO</t>
  </si>
  <si>
    <t>EXECUÇÃO-TER.PREV.TÉRMINO</t>
  </si>
  <si>
    <t>EXECUÇÃO-TER.PREV.INÍCIO</t>
  </si>
  <si>
    <t>EXECUÇÃO-IP</t>
  </si>
  <si>
    <t>EXECUÇÃO-ER</t>
  </si>
  <si>
    <t>EXECUÇÃO-TER</t>
  </si>
  <si>
    <t>SUP.PREV.TÉRMINO</t>
  </si>
  <si>
    <t>SUP.PREV.INÍCIO</t>
  </si>
  <si>
    <t>ORÇ.PREV.TÉRMINO</t>
  </si>
  <si>
    <t>ORÇ.PREV.INÍCIO</t>
  </si>
  <si>
    <t>PROJ-EXEC</t>
  </si>
  <si>
    <t>SOLIC-CONEXÃO</t>
  </si>
  <si>
    <t>APROV-ER-(NEO)</t>
  </si>
  <si>
    <t>APROV-IP-(NEO)</t>
  </si>
  <si>
    <t>PROJ-EXEC.PREV.TÉRMINO</t>
  </si>
  <si>
    <t>PROJ-EXEC.PREV.INÍCIO</t>
  </si>
  <si>
    <t>CONEXÃO.PREV.TÉRMINO</t>
  </si>
  <si>
    <t>CONEXÃO.PREV.INÍCIO</t>
  </si>
  <si>
    <t>SOLIC-CONEXÃO.PREV.TÉRMINO</t>
  </si>
  <si>
    <t>SOLIC-CONEXÃO.PREV.INÍCIO</t>
  </si>
  <si>
    <t>PIQ.PREV.TÉRMINO</t>
  </si>
  <si>
    <t>PIQ.PREV.INÍCIO</t>
  </si>
  <si>
    <t>APROV-IP-(NEO).PREV.TÉRMINO</t>
  </si>
  <si>
    <t>APROV-IP-(NEO).PREV.INÍCIO</t>
  </si>
  <si>
    <t>APROV-ER-(NEO).PREV.TÉRMINO</t>
  </si>
  <si>
    <t>APROV-ER-(NEO).PREV.INÍCIO</t>
  </si>
  <si>
    <t>PL-ER-E-IP</t>
  </si>
  <si>
    <t>PL-ER-E-IP.PREV.TÉRMINO</t>
  </si>
  <si>
    <t>PL-ER-E-IP.PREV.INÍCIO</t>
  </si>
  <si>
    <t>BA-5</t>
  </si>
  <si>
    <t>SC</t>
  </si>
  <si>
    <t>Módulo 13</t>
  </si>
  <si>
    <t>PINT-BAR.PREV.INÍCIO</t>
  </si>
  <si>
    <t>PINT-BAR</t>
  </si>
  <si>
    <t>SL</t>
  </si>
  <si>
    <t>JD-EUCA</t>
  </si>
  <si>
    <t>JB</t>
  </si>
  <si>
    <t>JA</t>
  </si>
  <si>
    <t>GA</t>
  </si>
  <si>
    <t>HOR</t>
  </si>
  <si>
    <t>MONJ</t>
  </si>
  <si>
    <t>IG</t>
  </si>
  <si>
    <t>CA02</t>
  </si>
  <si>
    <t>J.SER 1</t>
  </si>
  <si>
    <t>CA</t>
  </si>
  <si>
    <t>CER-F1</t>
  </si>
  <si>
    <t>OLI</t>
  </si>
  <si>
    <t>AMO-F1</t>
  </si>
  <si>
    <t>VID</t>
  </si>
  <si>
    <t>NASSAU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</si>
</sst>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8"/>
      <color theme="0"/>
      <name val="Aptos Narrow"/>
      <family val="2"/>
      <scheme val="minor"/>
    </font>
    <font>
      <sz val="8"/>
      <color theme="0" tint="-4.9989318521683403E-2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3" tint="-0.249977111117893"/>
      <name val="Aptos Narrow"/>
      <family val="2"/>
      <scheme val="minor"/>
    </font>
    <font>
      <sz val="8"/>
      <color theme="0" tint="-0.249977111117893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8"/>
      <color theme="1" tint="4.9989318521683403E-2"/>
      <name val="Aptos Narrow"/>
      <family val="2"/>
      <scheme val="minor"/>
    </font>
    <font>
      <sz val="8"/>
      <color theme="1" tint="4.9989318521683403E-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8999908444471571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1" fillId="2" borderId="3" xfId="0" applyFont="1" applyFill="1" applyBorder="1" applyAlignment="1">
      <alignment horizontal="center"/>
    </xf>
    <xf numFmtId="14" fontId="1" fillId="0" borderId="4" xfId="0" applyNumberFormat="1" applyFont="1" applyBorder="1"/>
    <xf numFmtId="14" fontId="1" fillId="0" borderId="0" xfId="0" applyNumberFormat="1" applyFont="1"/>
    <xf numFmtId="0" fontId="3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Continuous"/>
    </xf>
    <xf numFmtId="0" fontId="6" fillId="3" borderId="0" xfId="0" applyFont="1" applyFill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14" fontId="0" fillId="0" borderId="0" xfId="0" applyNumberFormat="1"/>
    <xf numFmtId="14" fontId="10" fillId="0" borderId="0" xfId="0" applyNumberFormat="1" applyFont="1"/>
    <xf numFmtId="0" fontId="9" fillId="7" borderId="0" xfId="0" applyFont="1" applyFill="1" applyAlignment="1">
      <alignment horizontal="center"/>
    </xf>
    <xf numFmtId="14" fontId="11" fillId="5" borderId="2" xfId="0" applyNumberFormat="1" applyFont="1" applyFill="1" applyBorder="1" applyAlignment="1">
      <alignment horizontal="center"/>
    </xf>
    <xf numFmtId="14" fontId="12" fillId="5" borderId="2" xfId="0" applyNumberFormat="1" applyFont="1" applyFill="1" applyBorder="1" applyAlignment="1">
      <alignment horizontal="center"/>
    </xf>
    <xf numFmtId="0" fontId="12" fillId="5" borderId="0" xfId="0" applyFont="1" applyFill="1"/>
    <xf numFmtId="14" fontId="12" fillId="5" borderId="6" xfId="0" applyNumberFormat="1" applyFont="1" applyFill="1" applyBorder="1" applyAlignment="1">
      <alignment horizontal="center"/>
    </xf>
    <xf numFmtId="14" fontId="12" fillId="6" borderId="2" xfId="0" applyNumberFormat="1" applyFont="1" applyFill="1" applyBorder="1" applyAlignment="1">
      <alignment horizontal="center"/>
    </xf>
    <xf numFmtId="0" fontId="0" fillId="0" borderId="2" xfId="0" applyBorder="1"/>
    <xf numFmtId="0" fontId="0" fillId="8" borderId="2" xfId="0" applyFill="1" applyBorder="1"/>
    <xf numFmtId="0" fontId="4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color rgb="FF00B05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1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ffice + Project VMP01" id="{D93C9AC7-3139-4115-BBF1-905050ED5189}" userId="S::vmp1@ms.vianaemoura.com.br::7384592a-99a6-4a13-8ba8-1ec373fe7c28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F8" dT="2025-01-14T13:00:05.34" personId="{D93C9AC7-3139-4115-BBF1-905050ED5189}" id="{24CB3ACF-AF16-4EAD-B53A-7BB82BCAD986}">
    <text xml:space="preserve">Informação do macrofluxo: O que verificar? 
Sempre checar como está o prazo do memorial de incorporação com LEG.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3CAD-F0FB-4914-9CA3-9D5835BA9B38}">
  <dimension ref="A2:BG18"/>
  <sheetViews>
    <sheetView tabSelected="1" zoomScale="130" zoomScaleNormal="130" workbookViewId="0">
      <pane xSplit="5" topLeftCell="AY1" activePane="topRight" state="frozen"/>
      <selection pane="topRight" activeCell="BF22" sqref="BF22"/>
    </sheetView>
  </sheetViews>
  <sheetFormatPr defaultColWidth="8.5546875" defaultRowHeight="10.8" outlineLevelRow="1" outlineLevelCol="1" x14ac:dyDescent="0.25"/>
  <cols>
    <col min="1" max="1" width="0.5546875" style="5" customWidth="1"/>
    <col min="2" max="2" width="4.44140625" style="2" customWidth="1"/>
    <col min="3" max="3" width="31.44140625" style="3" customWidth="1"/>
    <col min="4" max="4" width="7.77734375" style="3" customWidth="1"/>
    <col min="5" max="5" width="6.5546875" style="3" customWidth="1"/>
    <col min="6" max="6" width="8.44140625" style="3" customWidth="1"/>
    <col min="7" max="7" width="8.77734375" style="2" customWidth="1"/>
    <col min="8" max="8" width="1.5546875" style="5" customWidth="1"/>
    <col min="9" max="9" width="12" style="5" customWidth="1" outlineLevel="1"/>
    <col min="10" max="10" width="8.44140625" style="2" customWidth="1"/>
    <col min="11" max="11" width="1.21875" style="5" customWidth="1"/>
    <col min="12" max="12" width="12" style="5" customWidth="1" outlineLevel="1"/>
    <col min="13" max="13" width="8.77734375" style="2" customWidth="1"/>
    <col min="14" max="14" width="1.21875" style="5" customWidth="1"/>
    <col min="15" max="15" width="12.5546875" style="5" customWidth="1" outlineLevel="1"/>
    <col min="16" max="16" width="8.77734375" style="2" customWidth="1"/>
    <col min="17" max="17" width="1.21875" style="5" customWidth="1"/>
    <col min="18" max="18" width="12.5546875" style="5" customWidth="1" outlineLevel="1"/>
    <col min="19" max="19" width="8.44140625" style="2" customWidth="1"/>
    <col min="20" max="20" width="1.21875" style="5" customWidth="1"/>
    <col min="21" max="21" width="12.5546875" style="5" customWidth="1" outlineLevel="1"/>
    <col min="22" max="22" width="8.44140625" style="2" customWidth="1"/>
    <col min="23" max="23" width="1.21875" style="5" customWidth="1"/>
    <col min="24" max="24" width="12.5546875" style="5" customWidth="1" outlineLevel="1"/>
    <col min="25" max="25" width="8.44140625" style="2" customWidth="1"/>
    <col min="26" max="26" width="1.21875" style="5" customWidth="1"/>
    <col min="27" max="27" width="12.5546875" style="5" customWidth="1" outlineLevel="1"/>
    <col min="28" max="28" width="8.44140625" style="2" customWidth="1"/>
    <col min="29" max="29" width="1.21875" style="5" customWidth="1"/>
    <col min="30" max="30" width="12.5546875" style="5" customWidth="1" outlineLevel="1"/>
    <col min="31" max="31" width="8.44140625" style="2" customWidth="1"/>
    <col min="32" max="32" width="1.21875" style="5" customWidth="1"/>
    <col min="33" max="33" width="12.5546875" style="5" customWidth="1" outlineLevel="1"/>
    <col min="34" max="34" width="8.44140625" style="2" customWidth="1"/>
    <col min="35" max="35" width="1.21875" style="5" customWidth="1"/>
    <col min="36" max="36" width="12.5546875" style="5" customWidth="1" outlineLevel="1"/>
    <col min="37" max="37" width="8.44140625" style="2" customWidth="1"/>
    <col min="38" max="38" width="1.21875" style="5" customWidth="1"/>
    <col min="39" max="39" width="12.5546875" style="5" customWidth="1" outlineLevel="1"/>
    <col min="40" max="40" width="8.44140625" style="2" customWidth="1"/>
    <col min="41" max="41" width="1.21875" style="5" customWidth="1"/>
    <col min="42" max="42" width="12.5546875" style="5" customWidth="1" outlineLevel="1"/>
    <col min="43" max="43" width="8.44140625" style="2" customWidth="1"/>
    <col min="44" max="44" width="1.21875" style="5" customWidth="1"/>
    <col min="45" max="45" width="12.5546875" style="5" customWidth="1" outlineLevel="1"/>
    <col min="46" max="46" width="8.44140625" style="2" customWidth="1"/>
    <col min="47" max="47" width="1.21875" style="5" customWidth="1"/>
    <col min="48" max="48" width="12.5546875" style="5" customWidth="1" outlineLevel="1"/>
    <col min="49" max="49" width="8.44140625" style="2" customWidth="1"/>
    <col min="50" max="50" width="1.21875" style="5" customWidth="1"/>
    <col min="51" max="51" width="12.5546875" style="5" customWidth="1" outlineLevel="1"/>
    <col min="52" max="52" width="8.44140625" style="2" customWidth="1"/>
    <col min="53" max="53" width="1.21875" style="5" customWidth="1"/>
    <col min="54" max="54" width="12.5546875" style="5" customWidth="1" outlineLevel="1"/>
    <col min="55" max="55" width="8.44140625" style="2" customWidth="1"/>
    <col min="56" max="56" width="1.21875" style="5" customWidth="1"/>
    <col min="57" max="57" width="8.44140625" style="5" customWidth="1" outlineLevel="1"/>
    <col min="58" max="58" width="8.44140625" style="2" customWidth="1"/>
    <col min="59" max="59" width="6" style="5" customWidth="1"/>
    <col min="60" max="16384" width="8.5546875" style="5"/>
  </cols>
  <sheetData>
    <row r="2" spans="1:59" ht="11.4" outlineLevel="1" thickBot="1" x14ac:dyDescent="0.3">
      <c r="A2" s="1"/>
      <c r="G2" s="4">
        <v>40</v>
      </c>
      <c r="J2" s="4">
        <v>60</v>
      </c>
      <c r="M2" s="4">
        <v>60</v>
      </c>
      <c r="O2" s="2"/>
      <c r="P2" s="4">
        <v>5</v>
      </c>
      <c r="R2" s="2"/>
      <c r="S2" s="4">
        <v>5</v>
      </c>
      <c r="U2" s="2"/>
      <c r="V2" s="4">
        <v>139</v>
      </c>
      <c r="X2" s="2"/>
      <c r="Y2" s="4">
        <v>15</v>
      </c>
      <c r="AA2" s="2"/>
      <c r="AB2" s="4">
        <v>15</v>
      </c>
      <c r="AD2" s="2"/>
      <c r="AE2" s="4">
        <v>120</v>
      </c>
      <c r="AG2" s="2"/>
      <c r="AH2" s="4">
        <v>120</v>
      </c>
      <c r="AJ2" s="2"/>
      <c r="AK2" s="4">
        <v>80</v>
      </c>
      <c r="AM2" s="2"/>
      <c r="AN2" s="4">
        <v>20</v>
      </c>
      <c r="AP2" s="2"/>
      <c r="AQ2" s="4">
        <v>71</v>
      </c>
      <c r="AS2" s="2"/>
      <c r="AT2" s="4">
        <v>5</v>
      </c>
      <c r="AV2" s="2"/>
      <c r="AW2" s="4">
        <v>37</v>
      </c>
      <c r="AY2" s="2"/>
      <c r="AZ2" s="4">
        <v>10</v>
      </c>
      <c r="BB2" s="2"/>
      <c r="BC2" s="4">
        <v>30</v>
      </c>
      <c r="BE2" s="2"/>
      <c r="BF2" s="6">
        <v>10</v>
      </c>
    </row>
    <row r="3" spans="1:59" ht="10.8" customHeight="1" x14ac:dyDescent="0.25">
      <c r="A3" s="7"/>
      <c r="B3" s="28" t="s">
        <v>26</v>
      </c>
      <c r="C3" s="28"/>
      <c r="D3" s="28"/>
      <c r="E3" s="28"/>
      <c r="F3" s="30" t="s">
        <v>8</v>
      </c>
      <c r="G3" s="30"/>
      <c r="I3" s="27" t="s">
        <v>9</v>
      </c>
      <c r="J3" s="27"/>
      <c r="L3" s="30" t="s">
        <v>10</v>
      </c>
      <c r="M3" s="30"/>
      <c r="O3" s="27" t="s">
        <v>11</v>
      </c>
      <c r="P3" s="27"/>
      <c r="R3" s="27" t="s">
        <v>12</v>
      </c>
      <c r="S3" s="27"/>
      <c r="U3" s="27" t="s">
        <v>13</v>
      </c>
      <c r="V3" s="27"/>
      <c r="X3" s="27" t="s">
        <v>14</v>
      </c>
      <c r="Y3" s="27"/>
      <c r="AA3" s="27" t="s">
        <v>15</v>
      </c>
      <c r="AB3" s="27"/>
      <c r="AD3" s="27" t="s">
        <v>16</v>
      </c>
      <c r="AE3" s="27"/>
      <c r="AG3" s="27" t="s">
        <v>17</v>
      </c>
      <c r="AH3" s="27"/>
      <c r="AJ3" s="27" t="s">
        <v>18</v>
      </c>
      <c r="AK3" s="27"/>
      <c r="AM3" s="27" t="s">
        <v>19</v>
      </c>
      <c r="AN3" s="27"/>
      <c r="AP3" s="27" t="s">
        <v>20</v>
      </c>
      <c r="AQ3" s="27"/>
      <c r="AS3" s="27" t="s">
        <v>21</v>
      </c>
      <c r="AT3" s="27"/>
      <c r="AV3" s="27" t="s">
        <v>22</v>
      </c>
      <c r="AW3" s="27"/>
      <c r="AY3" s="27" t="s">
        <v>23</v>
      </c>
      <c r="AZ3" s="27"/>
      <c r="BB3" s="27" t="s">
        <v>24</v>
      </c>
      <c r="BC3" s="27"/>
      <c r="BE3" s="27" t="s">
        <v>28</v>
      </c>
      <c r="BF3" s="27"/>
    </row>
    <row r="4" spans="1:59" x14ac:dyDescent="0.25">
      <c r="A4" s="8"/>
      <c r="B4" s="29"/>
      <c r="C4" s="29"/>
      <c r="D4" s="29"/>
      <c r="E4" s="29"/>
      <c r="F4" s="9" t="s">
        <v>0</v>
      </c>
      <c r="G4" s="9" t="s">
        <v>0</v>
      </c>
      <c r="I4" s="9" t="s">
        <v>0</v>
      </c>
      <c r="J4" s="9" t="s">
        <v>0</v>
      </c>
      <c r="L4" s="9" t="s">
        <v>0</v>
      </c>
      <c r="M4" s="9" t="s">
        <v>0</v>
      </c>
      <c r="O4" s="9" t="s">
        <v>0</v>
      </c>
      <c r="P4" s="9" t="s">
        <v>0</v>
      </c>
      <c r="R4" s="9" t="s">
        <v>0</v>
      </c>
      <c r="S4" s="9" t="s">
        <v>0</v>
      </c>
      <c r="U4" s="9" t="s">
        <v>0</v>
      </c>
      <c r="V4" s="9" t="s">
        <v>0</v>
      </c>
      <c r="X4" s="9" t="s">
        <v>0</v>
      </c>
      <c r="Y4" s="9" t="s">
        <v>0</v>
      </c>
      <c r="AA4" s="9" t="s">
        <v>0</v>
      </c>
      <c r="AB4" s="9" t="s">
        <v>0</v>
      </c>
      <c r="AD4" s="9" t="s">
        <v>0</v>
      </c>
      <c r="AE4" s="9" t="s">
        <v>0</v>
      </c>
      <c r="AG4" s="9" t="s">
        <v>0</v>
      </c>
      <c r="AH4" s="9" t="s">
        <v>0</v>
      </c>
      <c r="AJ4" s="9" t="s">
        <v>0</v>
      </c>
      <c r="AK4" s="9" t="s">
        <v>0</v>
      </c>
      <c r="AM4" s="9" t="s">
        <v>0</v>
      </c>
      <c r="AN4" s="9" t="s">
        <v>0</v>
      </c>
      <c r="AP4" s="9" t="s">
        <v>0</v>
      </c>
      <c r="AQ4" s="9" t="s">
        <v>0</v>
      </c>
      <c r="AS4" s="9" t="s">
        <v>0</v>
      </c>
      <c r="AT4" s="9" t="s">
        <v>0</v>
      </c>
      <c r="AV4" s="9" t="s">
        <v>0</v>
      </c>
      <c r="AW4" s="9" t="s">
        <v>0</v>
      </c>
      <c r="AY4" s="9" t="s">
        <v>0</v>
      </c>
      <c r="AZ4" s="9" t="s">
        <v>0</v>
      </c>
      <c r="BB4" s="9" t="s">
        <v>0</v>
      </c>
      <c r="BC4" s="9" t="s">
        <v>0</v>
      </c>
      <c r="BE4" s="9" t="s">
        <v>0</v>
      </c>
      <c r="BF4" s="9" t="s">
        <v>0</v>
      </c>
    </row>
    <row r="5" spans="1:59" x14ac:dyDescent="0.25">
      <c r="A5" s="2"/>
      <c r="B5" s="29"/>
      <c r="C5" s="29"/>
      <c r="D5" s="29"/>
      <c r="E5" s="29"/>
      <c r="F5" s="10" t="s">
        <v>1</v>
      </c>
      <c r="G5" s="10" t="s">
        <v>2</v>
      </c>
      <c r="I5" s="10" t="s">
        <v>1</v>
      </c>
      <c r="J5" s="10" t="s">
        <v>2</v>
      </c>
      <c r="L5" s="10" t="s">
        <v>1</v>
      </c>
      <c r="M5" s="10" t="s">
        <v>2</v>
      </c>
      <c r="O5" s="10" t="s">
        <v>1</v>
      </c>
      <c r="P5" s="10" t="s">
        <v>2</v>
      </c>
      <c r="R5" s="10" t="s">
        <v>1</v>
      </c>
      <c r="S5" s="10" t="s">
        <v>2</v>
      </c>
      <c r="U5" s="10" t="s">
        <v>1</v>
      </c>
      <c r="V5" s="10" t="s">
        <v>2</v>
      </c>
      <c r="X5" s="10" t="s">
        <v>1</v>
      </c>
      <c r="Y5" s="10" t="s">
        <v>2</v>
      </c>
      <c r="AA5" s="10" t="s">
        <v>1</v>
      </c>
      <c r="AB5" s="10" t="s">
        <v>2</v>
      </c>
      <c r="AD5" s="10" t="s">
        <v>1</v>
      </c>
      <c r="AE5" s="10" t="s">
        <v>2</v>
      </c>
      <c r="AG5" s="10" t="s">
        <v>1</v>
      </c>
      <c r="AH5" s="10" t="s">
        <v>2</v>
      </c>
      <c r="AJ5" s="10" t="s">
        <v>1</v>
      </c>
      <c r="AK5" s="10" t="s">
        <v>2</v>
      </c>
      <c r="AM5" s="10" t="s">
        <v>1</v>
      </c>
      <c r="AN5" s="10" t="s">
        <v>2</v>
      </c>
      <c r="AP5" s="10" t="s">
        <v>1</v>
      </c>
      <c r="AQ5" s="10" t="s">
        <v>2</v>
      </c>
      <c r="AS5" s="10" t="s">
        <v>1</v>
      </c>
      <c r="AT5" s="10" t="s">
        <v>2</v>
      </c>
      <c r="AV5" s="10" t="s">
        <v>1</v>
      </c>
      <c r="AW5" s="10" t="s">
        <v>2</v>
      </c>
      <c r="AY5" s="10" t="s">
        <v>1</v>
      </c>
      <c r="AZ5" s="10" t="s">
        <v>2</v>
      </c>
      <c r="BB5" s="10" t="s">
        <v>1</v>
      </c>
      <c r="BC5" s="10" t="s">
        <v>2</v>
      </c>
      <c r="BE5" s="10" t="s">
        <v>1</v>
      </c>
      <c r="BF5" s="10" t="s">
        <v>2</v>
      </c>
    </row>
    <row r="6" spans="1:59" x14ac:dyDescent="0.25">
      <c r="O6" s="2"/>
      <c r="R6" s="2"/>
      <c r="U6" s="2"/>
      <c r="X6" s="2"/>
      <c r="AA6" s="2"/>
      <c r="AD6" s="2"/>
      <c r="AG6" s="2"/>
      <c r="AJ6" s="2"/>
      <c r="AM6" s="2"/>
      <c r="AP6" s="2"/>
      <c r="AS6" s="2"/>
      <c r="AV6" s="2"/>
      <c r="AY6" s="2"/>
      <c r="BB6" s="2"/>
      <c r="BE6" s="2"/>
    </row>
    <row r="7" spans="1:59" x14ac:dyDescent="0.25">
      <c r="B7" s="11" t="s">
        <v>3</v>
      </c>
      <c r="C7" s="9" t="s">
        <v>4</v>
      </c>
      <c r="D7" s="9" t="s">
        <v>5</v>
      </c>
      <c r="E7" s="9" t="s">
        <v>6</v>
      </c>
      <c r="F7" s="12" t="s">
        <v>77</v>
      </c>
      <c r="G7" s="12" t="s">
        <v>76</v>
      </c>
      <c r="I7" s="12" t="s">
        <v>74</v>
      </c>
      <c r="J7" s="12" t="s">
        <v>73</v>
      </c>
      <c r="L7" s="12" t="s">
        <v>72</v>
      </c>
      <c r="M7" s="12" t="s">
        <v>71</v>
      </c>
      <c r="O7" s="12" t="s">
        <v>70</v>
      </c>
      <c r="P7" s="12" t="s">
        <v>69</v>
      </c>
      <c r="R7" s="12" t="s">
        <v>68</v>
      </c>
      <c r="S7" s="12" t="s">
        <v>67</v>
      </c>
      <c r="U7" s="12" t="s">
        <v>66</v>
      </c>
      <c r="V7" s="12" t="s">
        <v>65</v>
      </c>
      <c r="X7" s="12" t="s">
        <v>64</v>
      </c>
      <c r="Y7" s="12" t="s">
        <v>63</v>
      </c>
      <c r="AA7" s="12" t="s">
        <v>58</v>
      </c>
      <c r="AB7" s="12" t="s">
        <v>57</v>
      </c>
      <c r="AD7" s="12" t="s">
        <v>56</v>
      </c>
      <c r="AE7" s="12" t="s">
        <v>55</v>
      </c>
      <c r="AG7" s="12" t="s">
        <v>51</v>
      </c>
      <c r="AH7" s="12" t="s">
        <v>50</v>
      </c>
      <c r="AJ7" s="12" t="s">
        <v>49</v>
      </c>
      <c r="AK7" s="12" t="s">
        <v>48</v>
      </c>
      <c r="AM7" s="12" t="s">
        <v>47</v>
      </c>
      <c r="AN7" s="12" t="s">
        <v>46</v>
      </c>
      <c r="AP7" s="12" t="s">
        <v>45</v>
      </c>
      <c r="AQ7" s="12" t="s">
        <v>44</v>
      </c>
      <c r="AS7" s="12" t="s">
        <v>81</v>
      </c>
      <c r="AT7" s="12" t="s">
        <v>43</v>
      </c>
      <c r="AV7" s="12" t="s">
        <v>42</v>
      </c>
      <c r="AW7" s="12" t="s">
        <v>41</v>
      </c>
      <c r="AY7" s="12" t="s">
        <v>39</v>
      </c>
      <c r="AZ7" s="12" t="s">
        <v>38</v>
      </c>
      <c r="BB7" s="12" t="s">
        <v>37</v>
      </c>
      <c r="BC7" s="12" t="s">
        <v>36</v>
      </c>
      <c r="BE7" s="12" t="s">
        <v>29</v>
      </c>
      <c r="BF7" s="12" t="s">
        <v>30</v>
      </c>
      <c r="BG7" s="13" t="s">
        <v>7</v>
      </c>
    </row>
    <row r="8" spans="1:59" s="14" customFormat="1" x14ac:dyDescent="0.25">
      <c r="B8" s="15" t="s">
        <v>79</v>
      </c>
      <c r="C8" s="16" t="s">
        <v>78</v>
      </c>
      <c r="D8" s="16" t="s">
        <v>80</v>
      </c>
      <c r="E8" s="15">
        <v>0</v>
      </c>
      <c r="F8" s="20">
        <f>IFERROR(WORKDAY.INTL(G8,(-$G$2+1),,Feriados!A2:A8),"-")</f>
        <v>45369</v>
      </c>
      <c r="G8" s="21">
        <f>IFERROR(WORKDAY(I8,-1),"-")</f>
        <v>45422</v>
      </c>
      <c r="H8" s="22"/>
      <c r="I8" s="23">
        <f>IFERROR(WORKDAY.INTL(J8,(-$J$2+1),,Feriados!A2:A8),"-")</f>
        <v>45425</v>
      </c>
      <c r="J8" s="20">
        <f>IFERROR(WORKDAY(X8,-1),"-")</f>
        <v>45506</v>
      </c>
      <c r="K8" s="22"/>
      <c r="L8" s="23">
        <f>IFERROR(WORKDAY.INTL(M8,(-$M$2+1),,Feriados!A2:A8),"-")</f>
        <v>45425</v>
      </c>
      <c r="M8" s="20">
        <f>IFERROR(WORKDAY(X8,-1),"-")</f>
        <v>45506</v>
      </c>
      <c r="N8" s="22"/>
      <c r="O8" s="20">
        <f>IFERROR(WORKDAY(J8,1),"-")</f>
        <v>45509</v>
      </c>
      <c r="P8" s="20">
        <f>IFERROR(WORKDAY.INTL(O8,($P$2-1),,Feriados!A2:A8),"-")</f>
        <v>45513</v>
      </c>
      <c r="Q8" s="22"/>
      <c r="R8" s="23">
        <f>O8</f>
        <v>45509</v>
      </c>
      <c r="S8" s="20">
        <f>IFERROR(WORKDAY.INTL(R8,($P$2-1),,Feriados!A2:A8),"-")</f>
        <v>45513</v>
      </c>
      <c r="T8" s="22"/>
      <c r="U8" s="20">
        <f>IFERROR(WORKDAY(S8,1),"-")</f>
        <v>45516</v>
      </c>
      <c r="V8" s="20">
        <f>IFERROR(WORKDAY.INTL(U8,($V$2-1),,Feriados!A2:A8),"-")</f>
        <v>45708</v>
      </c>
      <c r="W8" s="22"/>
      <c r="X8" s="23">
        <f>IFERROR(WORKDAY.INTL(Y8,(-$Y$2+1),,Feriados!A2:A8),"-")</f>
        <v>45509</v>
      </c>
      <c r="Y8" s="20">
        <f>IFERROR(WORKDAY(AA8,-1),"-")</f>
        <v>45527</v>
      </c>
      <c r="Z8" s="22"/>
      <c r="AA8" s="23">
        <f>IFERROR(WORKDAY.INTL(AD8,(-$AB$2),,Feriados!A2:A8),"-")</f>
        <v>45530</v>
      </c>
      <c r="AB8" s="20">
        <f>IFERROR(WORKDAY(AD8,-1),"-")</f>
        <v>45548</v>
      </c>
      <c r="AC8" s="22"/>
      <c r="AD8" s="23">
        <f>IFERROR(AE8 - $AE$2, "-")</f>
        <v>45549</v>
      </c>
      <c r="AE8" s="20">
        <f>IFERROR(AG8,"-")</f>
        <v>45669</v>
      </c>
      <c r="AF8" s="22"/>
      <c r="AG8" s="23">
        <f>IFERROR(AH8 - $AH$2, "-")</f>
        <v>45669</v>
      </c>
      <c r="AH8" s="20">
        <f>IFERROR(WORKDAY(AJ8,45),"-")</f>
        <v>45789</v>
      </c>
      <c r="AI8" s="22"/>
      <c r="AJ8" s="23">
        <f>IFERROR(WORKDAY.INTL(AK8,(-$AK$2+1),,Feriados!A2:A8),"-")</f>
        <v>45726</v>
      </c>
      <c r="AK8" s="20">
        <f>IFERROR(WORKDAY(AM8,-1),"-")</f>
        <v>45835</v>
      </c>
      <c r="AL8" s="22"/>
      <c r="AM8" s="23">
        <f>AP8</f>
        <v>45838</v>
      </c>
      <c r="AN8" s="20">
        <f>IFERROR(WORKDAY.INTL(AM8,($AN$2-1),,Feriados!A2:A8),"-")</f>
        <v>45863</v>
      </c>
      <c r="AO8" s="22"/>
      <c r="AP8" s="23">
        <f>IFERROR(WORKDAY.INTL(AS8,(-$AQ$2),,Feriados!A2:A8),"-")</f>
        <v>45838</v>
      </c>
      <c r="AQ8" s="20">
        <f>IFERROR(WORKDAY(AS8,-1),"-")</f>
        <v>45936</v>
      </c>
      <c r="AR8" s="22"/>
      <c r="AS8" s="23">
        <f>IFERROR(WORKDAY.INTL(AV8,(-$AT$2),,Feriados!A2:A8),"-")</f>
        <v>45937</v>
      </c>
      <c r="AT8" s="20">
        <f>IFERROR(WORKDAY(AV8,-1),"-")</f>
        <v>45943</v>
      </c>
      <c r="AU8" s="22"/>
      <c r="AV8" s="23">
        <f>IFERROR(WORKDAY.INTL(AW8,(-$AW$2+1),,Feriados!A2:A8),"-")</f>
        <v>45944</v>
      </c>
      <c r="AW8" s="20">
        <f>IFERROR(WORKDAY(AY8,-1),"-")</f>
        <v>45994</v>
      </c>
      <c r="AX8" s="22"/>
      <c r="AY8" s="23">
        <f>BB8</f>
        <v>45995</v>
      </c>
      <c r="AZ8" s="20">
        <f>IFERROR(WORKDAY.INTL(AY8,($AZ$2-1),,Feriados!A2:A8),"-")</f>
        <v>46008</v>
      </c>
      <c r="BA8" s="22"/>
      <c r="BB8" s="23">
        <f>IFERROR(WORKDAY.INTL(BC8,(-$BC$2+1),,Feriados!A2:A8),"-")</f>
        <v>45995</v>
      </c>
      <c r="BC8" s="20">
        <f>IFERROR(WORKDAY(BE8,-1),"-")</f>
        <v>46038</v>
      </c>
      <c r="BD8" s="22"/>
      <c r="BE8" s="23">
        <f>IFERROR(WORKDAY.INTL(BF8,(-$BF$2+1),,Feriados!A2:A8),"-")</f>
        <v>46041</v>
      </c>
      <c r="BF8" s="24">
        <v>46052</v>
      </c>
      <c r="BG8" s="15" t="str">
        <f>IFERROR(#REF!-#REF!,"-")</f>
        <v>-</v>
      </c>
    </row>
    <row r="9" spans="1:59" x14ac:dyDescent="0.25">
      <c r="B9" s="15" t="s">
        <v>83</v>
      </c>
      <c r="C9" s="16" t="s">
        <v>84</v>
      </c>
      <c r="D9" s="16"/>
      <c r="E9" s="15">
        <v>0</v>
      </c>
      <c r="F9" s="20">
        <f>IFERROR(WORKDAY.INTL(G9,(-$G$2+1),,Feriados!A3:A9),"-")</f>
        <v>45940</v>
      </c>
      <c r="G9" s="21">
        <f t="shared" ref="G9:G18" si="0">IFERROR(WORKDAY(I9,-1),"-")</f>
        <v>45995</v>
      </c>
      <c r="H9" s="22"/>
      <c r="I9" s="23">
        <f>IFERROR(WORKDAY.INTL(J9,(-$J$2+1),,Feriados!A3:A9),"-")</f>
        <v>45996</v>
      </c>
      <c r="J9" s="20">
        <f t="shared" ref="J9:J17" si="1">IFERROR(WORKDAY(X9,-1),"-")</f>
        <v>46083</v>
      </c>
      <c r="K9" s="22"/>
      <c r="L9" s="23">
        <f>IFERROR(WORKDAY.INTL(M9,(-$M$2+1),,Feriados!A3:A9),"-")</f>
        <v>45996</v>
      </c>
      <c r="M9" s="20">
        <f t="shared" ref="M9:M17" si="2">IFERROR(WORKDAY(X9,-1),"-")</f>
        <v>46083</v>
      </c>
      <c r="N9" s="22"/>
      <c r="O9" s="20">
        <f t="shared" ref="O9:O17" si="3">IFERROR(WORKDAY(J9,1),"-")</f>
        <v>46084</v>
      </c>
      <c r="P9" s="20">
        <f>IFERROR(WORKDAY.INTL(O9,($P$2-1),,Feriados!A3:A9),"-")</f>
        <v>46090</v>
      </c>
      <c r="Q9" s="22"/>
      <c r="R9" s="23">
        <f t="shared" ref="R9:R17" si="4">O9</f>
        <v>46084</v>
      </c>
      <c r="S9" s="20">
        <f>IFERROR(WORKDAY.INTL(R9,($P$2-1),,Feriados!A3:A9),"-")</f>
        <v>46090</v>
      </c>
      <c r="T9" s="22"/>
      <c r="U9" s="20">
        <f t="shared" ref="U9:U17" si="5">IFERROR(WORKDAY(S9,1),"-")</f>
        <v>46091</v>
      </c>
      <c r="V9" s="20">
        <f>IFERROR(WORKDAY.INTL(U9,($V$2-1),,Feriados!A3:A9),"-")</f>
        <v>46283</v>
      </c>
      <c r="W9" s="22"/>
      <c r="X9" s="23">
        <f>IFERROR(WORKDAY.INTL(Y9,(-$Y$2+1),,Feriados!A3:A9),"-")</f>
        <v>46084</v>
      </c>
      <c r="Y9" s="20">
        <f t="shared" ref="Y9:Y17" si="6">IFERROR(WORKDAY(AA9,-1),"-")</f>
        <v>46104</v>
      </c>
      <c r="Z9" s="22"/>
      <c r="AA9" s="23">
        <f>IFERROR(WORKDAY.INTL(AD9,(-$AB$2),,Feriados!A3:A9),"-")</f>
        <v>46105</v>
      </c>
      <c r="AB9" s="20">
        <f t="shared" ref="AB9:AB17" si="7">IFERROR(WORKDAY(AD9,-1),"-")</f>
        <v>46125</v>
      </c>
      <c r="AC9" s="22"/>
      <c r="AD9" s="23">
        <f t="shared" ref="AD9:AD17" si="8">IFERROR(AE9 - $AE$2, "-")</f>
        <v>46126</v>
      </c>
      <c r="AE9" s="20">
        <f t="shared" ref="AE9:AE17" si="9">IFERROR(AG9,"-")</f>
        <v>46246</v>
      </c>
      <c r="AF9" s="22"/>
      <c r="AG9" s="23">
        <f t="shared" ref="AG9:AG17" si="10">IFERROR(AH9 - $AH$2, "-")</f>
        <v>46246</v>
      </c>
      <c r="AH9" s="20">
        <f t="shared" ref="AH9:AH17" si="11">IFERROR(WORKDAY(AJ9,45),"-")</f>
        <v>46366</v>
      </c>
      <c r="AI9" s="22"/>
      <c r="AJ9" s="23">
        <f>IFERROR(WORKDAY.INTL(AK9,(-$AK$2+1),,Feriados!A3:A9),"-")</f>
        <v>46303</v>
      </c>
      <c r="AK9" s="20">
        <f t="shared" ref="AK9:AK17" si="12">IFERROR(WORKDAY(AM9,-1),"-")</f>
        <v>46414</v>
      </c>
      <c r="AL9" s="22"/>
      <c r="AM9" s="23">
        <f t="shared" ref="AM9:AM17" si="13">AP9</f>
        <v>46415</v>
      </c>
      <c r="AN9" s="20">
        <f>IFERROR(WORKDAY.INTL(AM9,($AN$2-1),,Feriados!A3:A9),"-")</f>
        <v>46442</v>
      </c>
      <c r="AO9" s="22"/>
      <c r="AP9" s="23">
        <f>IFERROR(WORKDAY.INTL(AS9,(-$AQ$2),,Feriados!A3:A9),"-")</f>
        <v>46415</v>
      </c>
      <c r="AQ9" s="20">
        <f t="shared" ref="AQ9:AQ17" si="14">IFERROR(WORKDAY(AS9,-1),"-")</f>
        <v>46513</v>
      </c>
      <c r="AR9" s="22"/>
      <c r="AS9" s="23">
        <f>IFERROR(WORKDAY.INTL(AV9,(-$AT$2),,Feriados!A3:A9),"-")</f>
        <v>46514</v>
      </c>
      <c r="AT9" s="20">
        <f t="shared" ref="AT9:AT17" si="15">IFERROR(WORKDAY(AV9,-1),"-")</f>
        <v>46520</v>
      </c>
      <c r="AU9" s="22"/>
      <c r="AV9" s="23">
        <f>IFERROR(WORKDAY.INTL(AW9,(-$AW$2+1),,Feriados!A3:A9),"-")</f>
        <v>46521</v>
      </c>
      <c r="AW9" s="20">
        <f t="shared" ref="AW9:AW17" si="16">IFERROR(WORKDAY(AY9,-1),"-")</f>
        <v>46573</v>
      </c>
      <c r="AX9" s="22"/>
      <c r="AY9" s="23">
        <f t="shared" ref="AY9:AY17" si="17">BB9</f>
        <v>46574</v>
      </c>
      <c r="AZ9" s="20">
        <f>IFERROR(WORKDAY.INTL(AY9,($AZ$2-1),,Feriados!A3:A9),"-")</f>
        <v>46587</v>
      </c>
      <c r="BA9" s="22"/>
      <c r="BB9" s="23">
        <f>IFERROR(WORKDAY.INTL(BC9,(-$BC$2+1),,Feriados!A3:A9),"-")</f>
        <v>46574</v>
      </c>
      <c r="BC9" s="20">
        <f t="shared" ref="BC9:BC17" si="18">IFERROR(WORKDAY(BE9,-1),"-")</f>
        <v>46615</v>
      </c>
      <c r="BD9" s="22"/>
      <c r="BE9" s="23">
        <f>IFERROR(WORKDAY.INTL(BF9,(-$BF$2+1),,Feriados!A3:A9),"-")</f>
        <v>46616</v>
      </c>
      <c r="BF9" s="24">
        <v>46629</v>
      </c>
      <c r="BG9" s="15" t="str">
        <f>IFERROR(#REF!-#REF!,"-")</f>
        <v>-</v>
      </c>
    </row>
    <row r="10" spans="1:59" x14ac:dyDescent="0.25">
      <c r="B10" s="15" t="s">
        <v>85</v>
      </c>
      <c r="C10" s="16" t="s">
        <v>86</v>
      </c>
      <c r="D10" s="16"/>
      <c r="E10" s="15">
        <v>0</v>
      </c>
      <c r="F10" s="20">
        <f>IFERROR(WORKDAY.INTL(G10,(-$G$2+1),,Feriados!A4:A10),"-")</f>
        <v>45824</v>
      </c>
      <c r="G10" s="21">
        <f t="shared" si="0"/>
        <v>45877</v>
      </c>
      <c r="H10" s="22"/>
      <c r="I10" s="23">
        <f>IFERROR(WORKDAY.INTL(J10,(-$J$2+1),,Feriados!A4:A10),"-")</f>
        <v>45880</v>
      </c>
      <c r="J10" s="20">
        <f t="shared" si="1"/>
        <v>45961</v>
      </c>
      <c r="K10" s="22"/>
      <c r="L10" s="23">
        <f>IFERROR(WORKDAY.INTL(M10,(-$M$2+1),,Feriados!A4:A10),"-")</f>
        <v>45880</v>
      </c>
      <c r="M10" s="20">
        <f t="shared" si="2"/>
        <v>45961</v>
      </c>
      <c r="N10" s="22"/>
      <c r="O10" s="20">
        <f t="shared" si="3"/>
        <v>45964</v>
      </c>
      <c r="P10" s="20">
        <f>IFERROR(WORKDAY.INTL(O10,($P$2-1),,Feriados!A4:A10),"-")</f>
        <v>45968</v>
      </c>
      <c r="Q10" s="22"/>
      <c r="R10" s="23">
        <f t="shared" si="4"/>
        <v>45964</v>
      </c>
      <c r="S10" s="20">
        <f>IFERROR(WORKDAY.INTL(R10,($P$2-1),,Feriados!A4:A10),"-")</f>
        <v>45968</v>
      </c>
      <c r="T10" s="22"/>
      <c r="U10" s="20">
        <f t="shared" si="5"/>
        <v>45971</v>
      </c>
      <c r="V10" s="20">
        <f>IFERROR(WORKDAY.INTL(U10,($V$2-1),,Feriados!A4:A10),"-")</f>
        <v>46167</v>
      </c>
      <c r="W10" s="22"/>
      <c r="X10" s="23">
        <f>IFERROR(WORKDAY.INTL(Y10,(-$Y$2+1),,Feriados!A4:A10),"-")</f>
        <v>45964</v>
      </c>
      <c r="Y10" s="20">
        <f t="shared" si="6"/>
        <v>45982</v>
      </c>
      <c r="Z10" s="22"/>
      <c r="AA10" s="23">
        <f>IFERROR(WORKDAY.INTL(AD10,(-$AB$2),,Feriados!A4:A10),"-")</f>
        <v>45985</v>
      </c>
      <c r="AB10" s="20">
        <f t="shared" si="7"/>
        <v>46003</v>
      </c>
      <c r="AC10" s="22"/>
      <c r="AD10" s="23">
        <f t="shared" si="8"/>
        <v>46006</v>
      </c>
      <c r="AE10" s="20">
        <f t="shared" si="9"/>
        <v>46126</v>
      </c>
      <c r="AF10" s="22"/>
      <c r="AG10" s="23">
        <f t="shared" si="10"/>
        <v>46126</v>
      </c>
      <c r="AH10" s="20">
        <f t="shared" si="11"/>
        <v>46246</v>
      </c>
      <c r="AI10" s="22"/>
      <c r="AJ10" s="23">
        <f>IFERROR(WORKDAY.INTL(AK10,(-$AK$2+1),,Feriados!A4:A10),"-")</f>
        <v>46183</v>
      </c>
      <c r="AK10" s="20">
        <f t="shared" si="12"/>
        <v>46294</v>
      </c>
      <c r="AL10" s="22"/>
      <c r="AM10" s="23">
        <f t="shared" si="13"/>
        <v>46295</v>
      </c>
      <c r="AN10" s="20">
        <f>IFERROR(WORKDAY.INTL(AM10,($AN$2-1),,Feriados!A4:A10),"-")</f>
        <v>46322</v>
      </c>
      <c r="AO10" s="22"/>
      <c r="AP10" s="23">
        <f>IFERROR(WORKDAY.INTL(AS10,(-$AQ$2),,Feriados!A4:A10),"-")</f>
        <v>46295</v>
      </c>
      <c r="AQ10" s="20">
        <f t="shared" si="14"/>
        <v>46393</v>
      </c>
      <c r="AR10" s="22"/>
      <c r="AS10" s="23">
        <f>IFERROR(WORKDAY.INTL(AV10,(-$AT$2),,Feriados!A4:A10),"-")</f>
        <v>46394</v>
      </c>
      <c r="AT10" s="20">
        <f t="shared" si="15"/>
        <v>46400</v>
      </c>
      <c r="AU10" s="22"/>
      <c r="AV10" s="23">
        <f>IFERROR(WORKDAY.INTL(AW10,(-$AW$2+1),,Feriados!A4:A10),"-")</f>
        <v>46401</v>
      </c>
      <c r="AW10" s="20">
        <f t="shared" si="16"/>
        <v>46451</v>
      </c>
      <c r="AX10" s="22"/>
      <c r="AY10" s="23">
        <f t="shared" si="17"/>
        <v>46454</v>
      </c>
      <c r="AZ10" s="20">
        <f>IFERROR(WORKDAY.INTL(AY10,($AZ$2-1),,Feriados!A4:A10),"-")</f>
        <v>46465</v>
      </c>
      <c r="BA10" s="22"/>
      <c r="BB10" s="23">
        <f>IFERROR(WORKDAY.INTL(BC10,(-$BC$2+1),,Feriados!A4:A10),"-")</f>
        <v>46454</v>
      </c>
      <c r="BC10" s="20">
        <f t="shared" si="18"/>
        <v>46493</v>
      </c>
      <c r="BD10" s="22"/>
      <c r="BE10" s="23">
        <f>IFERROR(WORKDAY.INTL(BF10,(-$BF$2+1),,Feriados!A4:A10),"-")</f>
        <v>46496</v>
      </c>
      <c r="BF10" s="24">
        <v>46507</v>
      </c>
      <c r="BG10" s="15" t="str">
        <f>IFERROR(#REF!-#REF!,"-")</f>
        <v>-</v>
      </c>
    </row>
    <row r="11" spans="1:59" x14ac:dyDescent="0.25">
      <c r="B11" s="15" t="s">
        <v>87</v>
      </c>
      <c r="C11" s="16" t="s">
        <v>88</v>
      </c>
      <c r="D11" s="16"/>
      <c r="E11" s="15">
        <v>0</v>
      </c>
      <c r="F11" s="20">
        <f>IFERROR(WORKDAY.INTL(G11,(-$G$2+1),,Feriados!A5:A11),"-")</f>
        <v>45488</v>
      </c>
      <c r="G11" s="21">
        <f t="shared" si="0"/>
        <v>45541</v>
      </c>
      <c r="H11" s="22"/>
      <c r="I11" s="23">
        <f>IFERROR(WORKDAY.INTL(J11,(-$J$2+1),,Feriados!A5:A11),"-")</f>
        <v>45544</v>
      </c>
      <c r="J11" s="20">
        <f t="shared" si="1"/>
        <v>45625</v>
      </c>
      <c r="K11" s="22"/>
      <c r="L11" s="23">
        <f>IFERROR(WORKDAY.INTL(M11,(-$M$2+1),,Feriados!A5:A11),"-")</f>
        <v>45544</v>
      </c>
      <c r="M11" s="20">
        <f t="shared" si="2"/>
        <v>45625</v>
      </c>
      <c r="N11" s="22"/>
      <c r="O11" s="20">
        <f t="shared" si="3"/>
        <v>45628</v>
      </c>
      <c r="P11" s="20">
        <f>IFERROR(WORKDAY.INTL(O11,($P$2-1),,Feriados!A5:A11),"-")</f>
        <v>45632</v>
      </c>
      <c r="Q11" s="22"/>
      <c r="R11" s="23">
        <f t="shared" si="4"/>
        <v>45628</v>
      </c>
      <c r="S11" s="20">
        <f>IFERROR(WORKDAY.INTL(R11,($P$2-1),,Feriados!A5:A11),"-")</f>
        <v>45632</v>
      </c>
      <c r="T11" s="22"/>
      <c r="U11" s="20">
        <f t="shared" si="5"/>
        <v>45635</v>
      </c>
      <c r="V11" s="20">
        <f>IFERROR(WORKDAY.INTL(U11,($V$2-1),,Feriados!A5:A11),"-")</f>
        <v>45831</v>
      </c>
      <c r="W11" s="22"/>
      <c r="X11" s="23">
        <f>IFERROR(WORKDAY.INTL(Y11,(-$Y$2+1),,Feriados!A5:A11),"-")</f>
        <v>45628</v>
      </c>
      <c r="Y11" s="20">
        <f t="shared" si="6"/>
        <v>45646</v>
      </c>
      <c r="Z11" s="22"/>
      <c r="AA11" s="23">
        <f>IFERROR(WORKDAY.INTL(AD11,(-$AB$2),,Feriados!A5:A11),"-")</f>
        <v>45649</v>
      </c>
      <c r="AB11" s="20">
        <f t="shared" si="7"/>
        <v>45667</v>
      </c>
      <c r="AC11" s="22"/>
      <c r="AD11" s="23">
        <f t="shared" si="8"/>
        <v>45668</v>
      </c>
      <c r="AE11" s="20">
        <f t="shared" si="9"/>
        <v>45788</v>
      </c>
      <c r="AF11" s="22"/>
      <c r="AG11" s="23">
        <f t="shared" si="10"/>
        <v>45788</v>
      </c>
      <c r="AH11" s="20">
        <f t="shared" si="11"/>
        <v>45908</v>
      </c>
      <c r="AI11" s="22"/>
      <c r="AJ11" s="23">
        <f>IFERROR(WORKDAY.INTL(AK11,(-$AK$2+1),,Feriados!A5:A11),"-")</f>
        <v>45845</v>
      </c>
      <c r="AK11" s="20">
        <f t="shared" si="12"/>
        <v>45954</v>
      </c>
      <c r="AL11" s="22"/>
      <c r="AM11" s="23">
        <f t="shared" si="13"/>
        <v>45957</v>
      </c>
      <c r="AN11" s="20">
        <f>IFERROR(WORKDAY.INTL(AM11,($AN$2-1),,Feriados!A5:A11),"-")</f>
        <v>45982</v>
      </c>
      <c r="AO11" s="22"/>
      <c r="AP11" s="23">
        <f>IFERROR(WORKDAY.INTL(AS11,(-$AQ$2),,Feriados!A5:A11),"-")</f>
        <v>45957</v>
      </c>
      <c r="AQ11" s="20">
        <f t="shared" si="14"/>
        <v>46057</v>
      </c>
      <c r="AR11" s="22"/>
      <c r="AS11" s="23">
        <f>IFERROR(WORKDAY.INTL(AV11,(-$AT$2),,Feriados!A5:A11),"-")</f>
        <v>46058</v>
      </c>
      <c r="AT11" s="20">
        <f t="shared" si="15"/>
        <v>46064</v>
      </c>
      <c r="AU11" s="22"/>
      <c r="AV11" s="23">
        <f>IFERROR(WORKDAY.INTL(AW11,(-$AW$2+1),,Feriados!A5:A11),"-")</f>
        <v>46065</v>
      </c>
      <c r="AW11" s="20">
        <f t="shared" si="16"/>
        <v>46115</v>
      </c>
      <c r="AX11" s="22"/>
      <c r="AY11" s="23">
        <f t="shared" si="17"/>
        <v>46118</v>
      </c>
      <c r="AZ11" s="20">
        <f>IFERROR(WORKDAY.INTL(AY11,($AZ$2-1),,Feriados!A5:A11),"-")</f>
        <v>46129</v>
      </c>
      <c r="BA11" s="22"/>
      <c r="BB11" s="23">
        <f>IFERROR(WORKDAY.INTL(BC11,(-$BC$2+1),,Feriados!A5:A11),"-")</f>
        <v>46118</v>
      </c>
      <c r="BC11" s="20">
        <f t="shared" si="18"/>
        <v>46157</v>
      </c>
      <c r="BD11" s="22"/>
      <c r="BE11" s="23">
        <f>IFERROR(WORKDAY.INTL(BF11,(-$BF$2+1),,Feriados!A5:A11),"-")</f>
        <v>46160</v>
      </c>
      <c r="BF11" s="24">
        <v>46171</v>
      </c>
      <c r="BG11" s="15" t="str">
        <f>IFERROR(#REF!-#REF!,"-")</f>
        <v>-</v>
      </c>
    </row>
    <row r="12" spans="1:59" x14ac:dyDescent="0.25">
      <c r="B12" s="15" t="s">
        <v>90</v>
      </c>
      <c r="C12" s="16" t="s">
        <v>89</v>
      </c>
      <c r="D12" s="16"/>
      <c r="E12" s="15">
        <v>0</v>
      </c>
      <c r="F12" s="20">
        <f>IFERROR(WORKDAY.INTL(G12,(-$G$2+1),,Feriados!A6:A12),"-")</f>
        <v>45187</v>
      </c>
      <c r="G12" s="21">
        <f t="shared" si="0"/>
        <v>45240</v>
      </c>
      <c r="H12" s="22"/>
      <c r="I12" s="23">
        <f>IFERROR(WORKDAY.INTL(J12,(-$J$2+1),,Feriados!A6:A12),"-")</f>
        <v>45243</v>
      </c>
      <c r="J12" s="20">
        <f t="shared" si="1"/>
        <v>45324</v>
      </c>
      <c r="K12" s="22"/>
      <c r="L12" s="23">
        <f>IFERROR(WORKDAY.INTL(M12,(-$M$2+1),,Feriados!A6:A12),"-")</f>
        <v>45243</v>
      </c>
      <c r="M12" s="20">
        <f t="shared" si="2"/>
        <v>45324</v>
      </c>
      <c r="N12" s="22"/>
      <c r="O12" s="20">
        <f t="shared" si="3"/>
        <v>45327</v>
      </c>
      <c r="P12" s="20">
        <f>IFERROR(WORKDAY.INTL(O12,($P$2-1),,Feriados!A6:A12),"-")</f>
        <v>45331</v>
      </c>
      <c r="Q12" s="22"/>
      <c r="R12" s="23">
        <f t="shared" si="4"/>
        <v>45327</v>
      </c>
      <c r="S12" s="20">
        <f>IFERROR(WORKDAY.INTL(R12,($P$2-1),,Feriados!A6:A12),"-")</f>
        <v>45331</v>
      </c>
      <c r="T12" s="22"/>
      <c r="U12" s="20">
        <f t="shared" si="5"/>
        <v>45334</v>
      </c>
      <c r="V12" s="20">
        <f>IFERROR(WORKDAY.INTL(U12,($V$2-1),,Feriados!A6:A12),"-")</f>
        <v>45526</v>
      </c>
      <c r="W12" s="22"/>
      <c r="X12" s="23">
        <f>IFERROR(WORKDAY.INTL(Y12,(-$Y$2+1),,Feriados!A6:A12),"-")</f>
        <v>45327</v>
      </c>
      <c r="Y12" s="20">
        <f t="shared" si="6"/>
        <v>45345</v>
      </c>
      <c r="Z12" s="22"/>
      <c r="AA12" s="23">
        <f>IFERROR(WORKDAY.INTL(AD12,(-$AB$2),,Feriados!A6:A12),"-")</f>
        <v>45348</v>
      </c>
      <c r="AB12" s="20">
        <f t="shared" si="7"/>
        <v>45366</v>
      </c>
      <c r="AC12" s="22"/>
      <c r="AD12" s="23">
        <f t="shared" si="8"/>
        <v>45367</v>
      </c>
      <c r="AE12" s="20">
        <f t="shared" si="9"/>
        <v>45487</v>
      </c>
      <c r="AF12" s="22"/>
      <c r="AG12" s="23">
        <f t="shared" si="10"/>
        <v>45487</v>
      </c>
      <c r="AH12" s="20">
        <f t="shared" si="11"/>
        <v>45607</v>
      </c>
      <c r="AI12" s="22"/>
      <c r="AJ12" s="23">
        <f>IFERROR(WORKDAY.INTL(AK12,(-$AK$2+1),,Feriados!A6:A12),"-")</f>
        <v>45544</v>
      </c>
      <c r="AK12" s="20">
        <f t="shared" si="12"/>
        <v>45653</v>
      </c>
      <c r="AL12" s="22"/>
      <c r="AM12" s="23">
        <f t="shared" si="13"/>
        <v>45656</v>
      </c>
      <c r="AN12" s="20">
        <f>IFERROR(WORKDAY.INTL(AM12,($AN$2-1),,Feriados!A6:A12),"-")</f>
        <v>45681</v>
      </c>
      <c r="AO12" s="22"/>
      <c r="AP12" s="23">
        <f>IFERROR(WORKDAY.INTL(AS12,(-$AQ$2),,Feriados!A6:A12),"-")</f>
        <v>45656</v>
      </c>
      <c r="AQ12" s="20">
        <f t="shared" si="14"/>
        <v>45755</v>
      </c>
      <c r="AR12" s="22"/>
      <c r="AS12" s="23">
        <f>IFERROR(WORKDAY.INTL(AV12,(-$AT$2),,Feriados!A6:A12),"-")</f>
        <v>45756</v>
      </c>
      <c r="AT12" s="20">
        <f t="shared" si="15"/>
        <v>45762</v>
      </c>
      <c r="AU12" s="22"/>
      <c r="AV12" s="23">
        <f>IFERROR(WORKDAY.INTL(AW12,(-$AW$2+1),,Feriados!A6:A12),"-")</f>
        <v>45763</v>
      </c>
      <c r="AW12" s="20">
        <f t="shared" si="16"/>
        <v>45813</v>
      </c>
      <c r="AX12" s="22"/>
      <c r="AY12" s="23">
        <f t="shared" si="17"/>
        <v>45814</v>
      </c>
      <c r="AZ12" s="20">
        <f>IFERROR(WORKDAY.INTL(AY12,($AZ$2-1),,Feriados!A6:A12),"-")</f>
        <v>45827</v>
      </c>
      <c r="BA12" s="22"/>
      <c r="BB12" s="23">
        <f>IFERROR(WORKDAY.INTL(BC12,(-$BC$2+1),,Feriados!A6:A12),"-")</f>
        <v>45814</v>
      </c>
      <c r="BC12" s="20">
        <f t="shared" si="18"/>
        <v>45855</v>
      </c>
      <c r="BD12" s="22"/>
      <c r="BE12" s="23">
        <f>IFERROR(WORKDAY.INTL(BF12,(-$BF$2+1),,Feriados!A6:A12),"-")</f>
        <v>45856</v>
      </c>
      <c r="BF12" s="24">
        <v>45869</v>
      </c>
      <c r="BG12" s="15" t="str">
        <f>IFERROR(#REF!-#REF!,"-")</f>
        <v>-</v>
      </c>
    </row>
    <row r="13" spans="1:59" x14ac:dyDescent="0.25">
      <c r="B13" s="15" t="s">
        <v>91</v>
      </c>
      <c r="C13" s="16" t="s">
        <v>92</v>
      </c>
      <c r="D13" s="16"/>
      <c r="E13" s="15">
        <v>0</v>
      </c>
      <c r="F13" s="20">
        <f>IFERROR(WORKDAY.INTL(G13,(-$G$2+1),,Feriados!A7:A13),"-")</f>
        <v>45608</v>
      </c>
      <c r="G13" s="21">
        <f t="shared" si="0"/>
        <v>45663</v>
      </c>
      <c r="H13" s="22"/>
      <c r="I13" s="23">
        <f>IFERROR(WORKDAY.INTL(J13,(-$J$2+1),,Feriados!A7:A13),"-")</f>
        <v>45664</v>
      </c>
      <c r="J13" s="20">
        <f t="shared" si="1"/>
        <v>45747</v>
      </c>
      <c r="K13" s="22"/>
      <c r="L13" s="23">
        <f>IFERROR(WORKDAY.INTL(M13,(-$M$2+1),,Feriados!A7:A13),"-")</f>
        <v>45664</v>
      </c>
      <c r="M13" s="20">
        <f t="shared" si="2"/>
        <v>45747</v>
      </c>
      <c r="N13" s="22"/>
      <c r="O13" s="20">
        <f t="shared" si="3"/>
        <v>45748</v>
      </c>
      <c r="P13" s="20">
        <f>IFERROR(WORKDAY.INTL(O13,($P$2-1),,Feriados!A7:A13),"-")</f>
        <v>45754</v>
      </c>
      <c r="Q13" s="22"/>
      <c r="R13" s="23">
        <f t="shared" si="4"/>
        <v>45748</v>
      </c>
      <c r="S13" s="20">
        <f>IFERROR(WORKDAY.INTL(R13,($P$2-1),,Feriados!A7:A13),"-")</f>
        <v>45754</v>
      </c>
      <c r="T13" s="22"/>
      <c r="U13" s="20">
        <f t="shared" si="5"/>
        <v>45755</v>
      </c>
      <c r="V13" s="20">
        <f>IFERROR(WORKDAY.INTL(U13,($V$2-1),,Feriados!A7:A13),"-")</f>
        <v>45947</v>
      </c>
      <c r="W13" s="22"/>
      <c r="X13" s="23">
        <f>IFERROR(WORKDAY.INTL(Y13,(-$Y$2+1),,Feriados!A7:A13),"-")</f>
        <v>45748</v>
      </c>
      <c r="Y13" s="20">
        <f t="shared" si="6"/>
        <v>45768</v>
      </c>
      <c r="Z13" s="22"/>
      <c r="AA13" s="23">
        <f>IFERROR(WORKDAY.INTL(AD13,(-$AB$2),,Feriados!A7:A13),"-")</f>
        <v>45769</v>
      </c>
      <c r="AB13" s="20">
        <f t="shared" si="7"/>
        <v>45789</v>
      </c>
      <c r="AC13" s="22"/>
      <c r="AD13" s="23">
        <f t="shared" si="8"/>
        <v>45790</v>
      </c>
      <c r="AE13" s="20">
        <f t="shared" si="9"/>
        <v>45910</v>
      </c>
      <c r="AF13" s="22"/>
      <c r="AG13" s="23">
        <f t="shared" si="10"/>
        <v>45910</v>
      </c>
      <c r="AH13" s="20">
        <f t="shared" si="11"/>
        <v>46030</v>
      </c>
      <c r="AI13" s="22"/>
      <c r="AJ13" s="23">
        <f>IFERROR(WORKDAY.INTL(AK13,(-$AK$2+1),,Feriados!A7:A13),"-")</f>
        <v>45967</v>
      </c>
      <c r="AK13" s="20">
        <f t="shared" si="12"/>
        <v>46080</v>
      </c>
      <c r="AL13" s="22"/>
      <c r="AM13" s="23">
        <f t="shared" si="13"/>
        <v>46083</v>
      </c>
      <c r="AN13" s="20">
        <f>IFERROR(WORKDAY.INTL(AM13,($AN$2-1),,Feriados!A7:A13),"-")</f>
        <v>46108</v>
      </c>
      <c r="AO13" s="22"/>
      <c r="AP13" s="23">
        <f>IFERROR(WORKDAY.INTL(AS13,(-$AQ$2),,Feriados!A7:A13),"-")</f>
        <v>46083</v>
      </c>
      <c r="AQ13" s="20">
        <f t="shared" si="14"/>
        <v>46181</v>
      </c>
      <c r="AR13" s="22"/>
      <c r="AS13" s="23">
        <f>IFERROR(WORKDAY.INTL(AV13,(-$AT$2),,Feriados!A7:A13),"-")</f>
        <v>46182</v>
      </c>
      <c r="AT13" s="20">
        <f t="shared" si="15"/>
        <v>46188</v>
      </c>
      <c r="AU13" s="22"/>
      <c r="AV13" s="23">
        <f>IFERROR(WORKDAY.INTL(AW13,(-$AW$2+1),,Feriados!A7:A13),"-")</f>
        <v>46189</v>
      </c>
      <c r="AW13" s="20">
        <f t="shared" si="16"/>
        <v>46239</v>
      </c>
      <c r="AX13" s="22"/>
      <c r="AY13" s="23">
        <f t="shared" si="17"/>
        <v>46240</v>
      </c>
      <c r="AZ13" s="20">
        <f>IFERROR(WORKDAY.INTL(AY13,($AZ$2-1),,Feriados!A7:A13),"-")</f>
        <v>46253</v>
      </c>
      <c r="BA13" s="22"/>
      <c r="BB13" s="23">
        <f>IFERROR(WORKDAY.INTL(BC13,(-$BC$2+1),,Feriados!A7:A13),"-")</f>
        <v>46240</v>
      </c>
      <c r="BC13" s="20">
        <f t="shared" si="18"/>
        <v>46281</v>
      </c>
      <c r="BD13" s="22"/>
      <c r="BE13" s="23">
        <f>IFERROR(WORKDAY.INTL(BF13,(-$BF$2+1),,Feriados!A7:A13),"-")</f>
        <v>46282</v>
      </c>
      <c r="BF13" s="24">
        <v>46295</v>
      </c>
      <c r="BG13" s="15" t="str">
        <f>IFERROR(#REF!-#REF!,"-")</f>
        <v>-</v>
      </c>
    </row>
    <row r="14" spans="1:59" x14ac:dyDescent="0.25">
      <c r="B14" s="15" t="s">
        <v>93</v>
      </c>
      <c r="C14" s="16" t="s">
        <v>94</v>
      </c>
      <c r="D14" s="16"/>
      <c r="E14" s="15">
        <v>0</v>
      </c>
      <c r="F14" s="20">
        <f>IFERROR(WORKDAY.INTL(G14,(-$G$2+1),,Feriados!A8:A14),"-")</f>
        <v>45313</v>
      </c>
      <c r="G14" s="21">
        <f t="shared" si="0"/>
        <v>45366</v>
      </c>
      <c r="H14" s="22"/>
      <c r="I14" s="23">
        <f>IFERROR(WORKDAY.INTL(J14,(-$J$2+1),,Feriados!A8:A14),"-")</f>
        <v>45369</v>
      </c>
      <c r="J14" s="20">
        <f t="shared" si="1"/>
        <v>45450</v>
      </c>
      <c r="K14" s="22"/>
      <c r="L14" s="23">
        <f>IFERROR(WORKDAY.INTL(M14,(-$M$2+1),,Feriados!A8:A14),"-")</f>
        <v>45369</v>
      </c>
      <c r="M14" s="20">
        <f t="shared" si="2"/>
        <v>45450</v>
      </c>
      <c r="N14" s="22"/>
      <c r="O14" s="20">
        <f t="shared" si="3"/>
        <v>45453</v>
      </c>
      <c r="P14" s="20">
        <f>IFERROR(WORKDAY.INTL(O14,($P$2-1),,Feriados!A8:A14),"-")</f>
        <v>45457</v>
      </c>
      <c r="Q14" s="22"/>
      <c r="R14" s="23">
        <f t="shared" si="4"/>
        <v>45453</v>
      </c>
      <c r="S14" s="20">
        <f>IFERROR(WORKDAY.INTL(R14,($P$2-1),,Feriados!A8:A14),"-")</f>
        <v>45457</v>
      </c>
      <c r="T14" s="22"/>
      <c r="U14" s="20">
        <f t="shared" si="5"/>
        <v>45460</v>
      </c>
      <c r="V14" s="20">
        <f>IFERROR(WORKDAY.INTL(U14,($V$2-1),,Feriados!A8:A14),"-")</f>
        <v>45652</v>
      </c>
      <c r="W14" s="22"/>
      <c r="X14" s="23">
        <f>IFERROR(WORKDAY.INTL(Y14,(-$Y$2+1),,Feriados!A8:A14),"-")</f>
        <v>45453</v>
      </c>
      <c r="Y14" s="20">
        <f t="shared" si="6"/>
        <v>45471</v>
      </c>
      <c r="Z14" s="22"/>
      <c r="AA14" s="23">
        <f>IFERROR(WORKDAY.INTL(AD14,(-$AB$2),,Feriados!A8:A14),"-")</f>
        <v>45474</v>
      </c>
      <c r="AB14" s="20">
        <f t="shared" si="7"/>
        <v>45492</v>
      </c>
      <c r="AC14" s="22"/>
      <c r="AD14" s="23">
        <f t="shared" si="8"/>
        <v>45495</v>
      </c>
      <c r="AE14" s="20">
        <f t="shared" si="9"/>
        <v>45615</v>
      </c>
      <c r="AF14" s="22"/>
      <c r="AG14" s="23">
        <f t="shared" si="10"/>
        <v>45615</v>
      </c>
      <c r="AH14" s="20">
        <f t="shared" si="11"/>
        <v>45735</v>
      </c>
      <c r="AI14" s="22"/>
      <c r="AJ14" s="23">
        <f>IFERROR(WORKDAY.INTL(AK14,(-$AK$2+1),,Feriados!A8:A14),"-")</f>
        <v>45672</v>
      </c>
      <c r="AK14" s="20">
        <f t="shared" si="12"/>
        <v>45783</v>
      </c>
      <c r="AL14" s="22"/>
      <c r="AM14" s="23">
        <f t="shared" si="13"/>
        <v>45784</v>
      </c>
      <c r="AN14" s="20">
        <f>IFERROR(WORKDAY.INTL(AM14,($AN$2-1),,Feriados!A8:A14),"-")</f>
        <v>45811</v>
      </c>
      <c r="AO14" s="22"/>
      <c r="AP14" s="23">
        <f>IFERROR(WORKDAY.INTL(AS14,(-$AQ$2),,Feriados!A8:A14),"-")</f>
        <v>45784</v>
      </c>
      <c r="AQ14" s="20">
        <f t="shared" si="14"/>
        <v>45882</v>
      </c>
      <c r="AR14" s="22"/>
      <c r="AS14" s="23">
        <f>IFERROR(WORKDAY.INTL(AV14,(-$AT$2),,Feriados!A8:A14),"-")</f>
        <v>45883</v>
      </c>
      <c r="AT14" s="20">
        <f t="shared" si="15"/>
        <v>45889</v>
      </c>
      <c r="AU14" s="22"/>
      <c r="AV14" s="23">
        <f>IFERROR(WORKDAY.INTL(AW14,(-$AW$2+1),,Feriados!A8:A14),"-")</f>
        <v>45890</v>
      </c>
      <c r="AW14" s="20">
        <f t="shared" si="16"/>
        <v>45940</v>
      </c>
      <c r="AX14" s="22"/>
      <c r="AY14" s="23">
        <f t="shared" si="17"/>
        <v>45943</v>
      </c>
      <c r="AZ14" s="20">
        <f>IFERROR(WORKDAY.INTL(AY14,($AZ$2-1),,Feriados!A8:A14),"-")</f>
        <v>45954</v>
      </c>
      <c r="BA14" s="22"/>
      <c r="BB14" s="23">
        <f>IFERROR(WORKDAY.INTL(BC14,(-$BC$2+1),,Feriados!A8:A14),"-")</f>
        <v>45943</v>
      </c>
      <c r="BC14" s="20">
        <f t="shared" si="18"/>
        <v>45982</v>
      </c>
      <c r="BD14" s="22"/>
      <c r="BE14" s="23">
        <f>IFERROR(WORKDAY.INTL(BF14,(-$BF$2+1),,Feriados!A8:A14),"-")</f>
        <v>45985</v>
      </c>
      <c r="BF14" s="24">
        <v>45996</v>
      </c>
      <c r="BG14" s="15" t="str">
        <f>IFERROR(#REF!-#REF!,"-")</f>
        <v>-</v>
      </c>
    </row>
    <row r="15" spans="1:59" x14ac:dyDescent="0.25">
      <c r="B15" s="15" t="s">
        <v>93</v>
      </c>
      <c r="C15" s="16" t="s">
        <v>95</v>
      </c>
      <c r="D15" s="16"/>
      <c r="E15" s="15">
        <v>0</v>
      </c>
      <c r="F15" s="20">
        <f>IFERROR(WORKDAY.INTL(G15,(-$G$2+1),,Feriados!A9:A15),"-")</f>
        <v>45518</v>
      </c>
      <c r="G15" s="21">
        <f t="shared" si="0"/>
        <v>45573</v>
      </c>
      <c r="H15" s="22"/>
      <c r="I15" s="23">
        <f>IFERROR(WORKDAY.INTL(J15,(-$J$2+1),,Feriados!A9:A15),"-")</f>
        <v>45574</v>
      </c>
      <c r="J15" s="20">
        <f t="shared" si="1"/>
        <v>45657</v>
      </c>
      <c r="K15" s="22"/>
      <c r="L15" s="23">
        <f>IFERROR(WORKDAY.INTL(M15,(-$M$2+1),,Feriados!A9:A15),"-")</f>
        <v>45574</v>
      </c>
      <c r="M15" s="20">
        <f t="shared" si="2"/>
        <v>45657</v>
      </c>
      <c r="N15" s="22"/>
      <c r="O15" s="20">
        <f t="shared" si="3"/>
        <v>45658</v>
      </c>
      <c r="P15" s="20">
        <f>IFERROR(WORKDAY.INTL(O15,($P$2-1),,Feriados!A9:A15),"-")</f>
        <v>45664</v>
      </c>
      <c r="Q15" s="22"/>
      <c r="R15" s="23">
        <f t="shared" si="4"/>
        <v>45658</v>
      </c>
      <c r="S15" s="20">
        <f>IFERROR(WORKDAY.INTL(R15,($P$2-1),,Feriados!A9:A15),"-")</f>
        <v>45664</v>
      </c>
      <c r="T15" s="22"/>
      <c r="U15" s="20">
        <f t="shared" si="5"/>
        <v>45665</v>
      </c>
      <c r="V15" s="20">
        <f>IFERROR(WORKDAY.INTL(U15,($V$2-1),,Feriados!A9:A15),"-")</f>
        <v>45859</v>
      </c>
      <c r="W15" s="22"/>
      <c r="X15" s="23">
        <f>IFERROR(WORKDAY.INTL(Y15,(-$Y$2+1),,Feriados!A9:A15),"-")</f>
        <v>45658</v>
      </c>
      <c r="Y15" s="20">
        <f t="shared" si="6"/>
        <v>45678</v>
      </c>
      <c r="Z15" s="22"/>
      <c r="AA15" s="23">
        <f>IFERROR(WORKDAY.INTL(AD15,(-$AB$2),,Feriados!A9:A15),"-")</f>
        <v>45679</v>
      </c>
      <c r="AB15" s="20">
        <f t="shared" si="7"/>
        <v>45699</v>
      </c>
      <c r="AC15" s="22"/>
      <c r="AD15" s="23">
        <f t="shared" si="8"/>
        <v>45700</v>
      </c>
      <c r="AE15" s="20">
        <f t="shared" si="9"/>
        <v>45820</v>
      </c>
      <c r="AF15" s="22"/>
      <c r="AG15" s="23">
        <f t="shared" si="10"/>
        <v>45820</v>
      </c>
      <c r="AH15" s="20">
        <f t="shared" si="11"/>
        <v>45940</v>
      </c>
      <c r="AI15" s="22"/>
      <c r="AJ15" s="23">
        <f>IFERROR(WORKDAY.INTL(AK15,(-$AK$2+1),,Feriados!A9:A15),"-")</f>
        <v>45877</v>
      </c>
      <c r="AK15" s="20">
        <f t="shared" si="12"/>
        <v>45988</v>
      </c>
      <c r="AL15" s="22"/>
      <c r="AM15" s="23">
        <f t="shared" si="13"/>
        <v>45989</v>
      </c>
      <c r="AN15" s="20">
        <f>IFERROR(WORKDAY.INTL(AM15,($AN$2-1),,Feriados!A9:A15),"-")</f>
        <v>46016</v>
      </c>
      <c r="AO15" s="22"/>
      <c r="AP15" s="23">
        <f>IFERROR(WORKDAY.INTL(AS15,(-$AQ$2),,Feriados!A9:A15),"-")</f>
        <v>45989</v>
      </c>
      <c r="AQ15" s="20">
        <f t="shared" si="14"/>
        <v>46087</v>
      </c>
      <c r="AR15" s="22"/>
      <c r="AS15" s="23">
        <f>IFERROR(WORKDAY.INTL(AV15,(-$AT$2),,Feriados!A9:A15),"-")</f>
        <v>46090</v>
      </c>
      <c r="AT15" s="20">
        <f t="shared" si="15"/>
        <v>46094</v>
      </c>
      <c r="AU15" s="22"/>
      <c r="AV15" s="23">
        <f>IFERROR(WORKDAY.INTL(AW15,(-$AW$2+1),,Feriados!A9:A15),"-")</f>
        <v>46097</v>
      </c>
      <c r="AW15" s="20">
        <f t="shared" si="16"/>
        <v>46147</v>
      </c>
      <c r="AX15" s="22"/>
      <c r="AY15" s="23">
        <f t="shared" si="17"/>
        <v>46148</v>
      </c>
      <c r="AZ15" s="20">
        <f>IFERROR(WORKDAY.INTL(AY15,($AZ$2-1),,Feriados!A9:A15),"-")</f>
        <v>46161</v>
      </c>
      <c r="BA15" s="22"/>
      <c r="BB15" s="23">
        <f>IFERROR(WORKDAY.INTL(BC15,(-$BC$2+1),,Feriados!A9:A15),"-")</f>
        <v>46148</v>
      </c>
      <c r="BC15" s="20">
        <f t="shared" si="18"/>
        <v>46189</v>
      </c>
      <c r="BD15" s="22"/>
      <c r="BE15" s="23">
        <f>IFERROR(WORKDAY.INTL(BF15,(-$BF$2+1),,Feriados!A9:A15),"-")</f>
        <v>46190</v>
      </c>
      <c r="BF15" s="24">
        <v>46203</v>
      </c>
      <c r="BG15" s="15" t="str">
        <f>IFERROR(#REF!-#REF!,"-")</f>
        <v>-</v>
      </c>
    </row>
    <row r="16" spans="1:59" x14ac:dyDescent="0.25">
      <c r="B16" s="15" t="s">
        <v>93</v>
      </c>
      <c r="C16" s="16" t="s">
        <v>96</v>
      </c>
      <c r="D16" s="16"/>
      <c r="E16" s="15">
        <v>0</v>
      </c>
      <c r="F16" s="20">
        <f>IFERROR(WORKDAY.INTL(G16,(-$G$2+1),,Feriados!A10:A16),"-")</f>
        <v>45642</v>
      </c>
      <c r="G16" s="21">
        <f t="shared" si="0"/>
        <v>45695</v>
      </c>
      <c r="H16" s="22"/>
      <c r="I16" s="23">
        <f>IFERROR(WORKDAY.INTL(J16,(-$J$2+1),,Feriados!A10:A16),"-")</f>
        <v>45698</v>
      </c>
      <c r="J16" s="20">
        <f t="shared" si="1"/>
        <v>45779</v>
      </c>
      <c r="K16" s="22"/>
      <c r="L16" s="23">
        <f>IFERROR(WORKDAY.INTL(M16,(-$M$2+1),,Feriados!A10:A16),"-")</f>
        <v>45698</v>
      </c>
      <c r="M16" s="20">
        <f t="shared" si="2"/>
        <v>45779</v>
      </c>
      <c r="N16" s="22"/>
      <c r="O16" s="20">
        <f t="shared" si="3"/>
        <v>45782</v>
      </c>
      <c r="P16" s="20">
        <f>IFERROR(WORKDAY.INTL(O16,($P$2-1),,Feriados!A10:A16),"-")</f>
        <v>45786</v>
      </c>
      <c r="Q16" s="22"/>
      <c r="R16" s="23">
        <f t="shared" si="4"/>
        <v>45782</v>
      </c>
      <c r="S16" s="20">
        <f>IFERROR(WORKDAY.INTL(R16,($P$2-1),,Feriados!A10:A16),"-")</f>
        <v>45786</v>
      </c>
      <c r="T16" s="22"/>
      <c r="U16" s="20">
        <f t="shared" si="5"/>
        <v>45789</v>
      </c>
      <c r="V16" s="20">
        <f>IFERROR(WORKDAY.INTL(U16,($V$2-1),,Feriados!A10:A16),"-")</f>
        <v>45981</v>
      </c>
      <c r="W16" s="22"/>
      <c r="X16" s="23">
        <f>IFERROR(WORKDAY.INTL(Y16,(-$Y$2+1),,Feriados!A10:A16),"-")</f>
        <v>45782</v>
      </c>
      <c r="Y16" s="20">
        <f t="shared" si="6"/>
        <v>45800</v>
      </c>
      <c r="Z16" s="22"/>
      <c r="AA16" s="23">
        <f>IFERROR(WORKDAY.INTL(AD16,(-$AB$2),,Feriados!A10:A16),"-")</f>
        <v>45803</v>
      </c>
      <c r="AB16" s="20">
        <f t="shared" si="7"/>
        <v>45821</v>
      </c>
      <c r="AC16" s="22"/>
      <c r="AD16" s="23">
        <f t="shared" si="8"/>
        <v>45824</v>
      </c>
      <c r="AE16" s="20">
        <f t="shared" si="9"/>
        <v>45944</v>
      </c>
      <c r="AF16" s="22"/>
      <c r="AG16" s="23">
        <f t="shared" si="10"/>
        <v>45944</v>
      </c>
      <c r="AH16" s="20">
        <f t="shared" si="11"/>
        <v>46064</v>
      </c>
      <c r="AI16" s="22"/>
      <c r="AJ16" s="23">
        <f>IFERROR(WORKDAY.INTL(AK16,(-$AK$2+1),,Feriados!A10:A16),"-")</f>
        <v>46001</v>
      </c>
      <c r="AK16" s="20">
        <f t="shared" si="12"/>
        <v>46112</v>
      </c>
      <c r="AL16" s="22"/>
      <c r="AM16" s="23">
        <f t="shared" si="13"/>
        <v>46113</v>
      </c>
      <c r="AN16" s="20">
        <f>IFERROR(WORKDAY.INTL(AM16,($AN$2-1),,Feriados!A10:A16),"-")</f>
        <v>46140</v>
      </c>
      <c r="AO16" s="22"/>
      <c r="AP16" s="23">
        <f>IFERROR(WORKDAY.INTL(AS16,(-$AQ$2),,Feriados!A10:A16),"-")</f>
        <v>46113</v>
      </c>
      <c r="AQ16" s="20">
        <f t="shared" si="14"/>
        <v>46211</v>
      </c>
      <c r="AR16" s="22"/>
      <c r="AS16" s="23">
        <f>IFERROR(WORKDAY.INTL(AV16,(-$AT$2),,Feriados!A10:A16),"-")</f>
        <v>46212</v>
      </c>
      <c r="AT16" s="20">
        <f t="shared" si="15"/>
        <v>46218</v>
      </c>
      <c r="AU16" s="22"/>
      <c r="AV16" s="23">
        <f>IFERROR(WORKDAY.INTL(AW16,(-$AW$2+1),,Feriados!A10:A16),"-")</f>
        <v>46219</v>
      </c>
      <c r="AW16" s="20">
        <f t="shared" si="16"/>
        <v>46269</v>
      </c>
      <c r="AX16" s="22"/>
      <c r="AY16" s="23">
        <f t="shared" si="17"/>
        <v>46272</v>
      </c>
      <c r="AZ16" s="20">
        <f>IFERROR(WORKDAY.INTL(AY16,($AZ$2-1),,Feriados!A10:A16),"-")</f>
        <v>46283</v>
      </c>
      <c r="BA16" s="22"/>
      <c r="BB16" s="23">
        <f>IFERROR(WORKDAY.INTL(BC16,(-$BC$2+1),,Feriados!A10:A16),"-")</f>
        <v>46272</v>
      </c>
      <c r="BC16" s="20">
        <f t="shared" si="18"/>
        <v>46311</v>
      </c>
      <c r="BD16" s="22"/>
      <c r="BE16" s="23">
        <f>IFERROR(WORKDAY.INTL(BF16,(-$BF$2+1),,Feriados!A10:A16),"-")</f>
        <v>46314</v>
      </c>
      <c r="BF16" s="24">
        <v>46325</v>
      </c>
      <c r="BG16" s="15" t="str">
        <f>IFERROR(#REF!-#REF!,"-")</f>
        <v>-</v>
      </c>
    </row>
    <row r="17" spans="2:59" x14ac:dyDescent="0.25">
      <c r="B17" s="15" t="s">
        <v>93</v>
      </c>
      <c r="C17" s="16" t="s">
        <v>97</v>
      </c>
      <c r="D17" s="16"/>
      <c r="E17" s="15">
        <v>0</v>
      </c>
      <c r="F17" s="20" t="str">
        <f>IFERROR(WORKDAY.INTL(G17,(-$G$2+1),,Feriados!A11:A17),"-")</f>
        <v>-</v>
      </c>
      <c r="G17" s="21" t="str">
        <f t="shared" si="0"/>
        <v>-</v>
      </c>
      <c r="H17" s="22"/>
      <c r="I17" s="23" t="str">
        <f>IFERROR(WORKDAY.INTL(J17,(-$J$2+1),,Feriados!A11:A17),"-")</f>
        <v>-</v>
      </c>
      <c r="J17" s="20" t="str">
        <f t="shared" si="1"/>
        <v>-</v>
      </c>
      <c r="K17" s="22"/>
      <c r="L17" s="23" t="str">
        <f>IFERROR(WORKDAY.INTL(M17,(-$M$2+1),,Feriados!A11:A17),"-")</f>
        <v>-</v>
      </c>
      <c r="M17" s="20" t="str">
        <f t="shared" si="2"/>
        <v>-</v>
      </c>
      <c r="N17" s="22"/>
      <c r="O17" s="20" t="str">
        <f t="shared" si="3"/>
        <v>-</v>
      </c>
      <c r="P17" s="20" t="str">
        <f>IFERROR(WORKDAY.INTL(O17,($P$2-1),,Feriados!A11:A17),"-")</f>
        <v>-</v>
      </c>
      <c r="Q17" s="22"/>
      <c r="R17" s="23" t="str">
        <f t="shared" si="4"/>
        <v>-</v>
      </c>
      <c r="S17" s="20" t="str">
        <f>IFERROR(WORKDAY.INTL(R17,($P$2-1),,Feriados!A11:A17),"-")</f>
        <v>-</v>
      </c>
      <c r="T17" s="22"/>
      <c r="U17" s="20" t="str">
        <f t="shared" si="5"/>
        <v>-</v>
      </c>
      <c r="V17" s="20" t="str">
        <f>IFERROR(WORKDAY.INTL(U17,($V$2-1),,Feriados!A11:A17),"-")</f>
        <v>-</v>
      </c>
      <c r="W17" s="22"/>
      <c r="X17" s="23" t="str">
        <f>IFERROR(WORKDAY.INTL(Y17,(-$Y$2+1),,Feriados!A11:A17),"-")</f>
        <v>-</v>
      </c>
      <c r="Y17" s="20" t="str">
        <f t="shared" si="6"/>
        <v>-</v>
      </c>
      <c r="Z17" s="22"/>
      <c r="AA17" s="23" t="str">
        <f>IFERROR(WORKDAY.INTL(AD17,(-$AB$2),,Feriados!A11:A17),"-")</f>
        <v>-</v>
      </c>
      <c r="AB17" s="20" t="str">
        <f t="shared" si="7"/>
        <v>-</v>
      </c>
      <c r="AC17" s="22"/>
      <c r="AD17" s="23" t="str">
        <f t="shared" si="8"/>
        <v>-</v>
      </c>
      <c r="AE17" s="20" t="str">
        <f t="shared" si="9"/>
        <v>-</v>
      </c>
      <c r="AF17" s="22"/>
      <c r="AG17" s="23" t="str">
        <f t="shared" si="10"/>
        <v>-</v>
      </c>
      <c r="AH17" s="20" t="str">
        <f t="shared" si="11"/>
        <v>-</v>
      </c>
      <c r="AI17" s="22"/>
      <c r="AJ17" s="23" t="str">
        <f>IFERROR(WORKDAY.INTL(AK17,(-$AK$2+1),,Feriados!A11:A17),"-")</f>
        <v>-</v>
      </c>
      <c r="AK17" s="20" t="str">
        <f t="shared" si="12"/>
        <v>-</v>
      </c>
      <c r="AL17" s="22"/>
      <c r="AM17" s="23" t="str">
        <f t="shared" si="13"/>
        <v>-</v>
      </c>
      <c r="AN17" s="20" t="str">
        <f>IFERROR(WORKDAY.INTL(AM17,($AN$2-1),,Feriados!A11:A17),"-")</f>
        <v>-</v>
      </c>
      <c r="AO17" s="22"/>
      <c r="AP17" s="23" t="str">
        <f>IFERROR(WORKDAY.INTL(AS17,(-$AQ$2),,Feriados!A11:A17),"-")</f>
        <v>-</v>
      </c>
      <c r="AQ17" s="20" t="str">
        <f t="shared" si="14"/>
        <v>-</v>
      </c>
      <c r="AR17" s="22"/>
      <c r="AS17" s="23" t="str">
        <f>IFERROR(WORKDAY.INTL(AV17,(-$AT$2),,Feriados!A11:A17),"-")</f>
        <v>-</v>
      </c>
      <c r="AT17" s="20" t="str">
        <f t="shared" si="15"/>
        <v>-</v>
      </c>
      <c r="AU17" s="22"/>
      <c r="AV17" s="23" t="str">
        <f>IFERROR(WORKDAY.INTL(AW17,(-$AW$2+1),,Feriados!A11:A17),"-")</f>
        <v>-</v>
      </c>
      <c r="AW17" s="20" t="str">
        <f t="shared" si="16"/>
        <v>-</v>
      </c>
      <c r="AX17" s="22"/>
      <c r="AY17" s="23" t="str">
        <f t="shared" si="17"/>
        <v>-</v>
      </c>
      <c r="AZ17" s="20" t="str">
        <f>IFERROR(WORKDAY.INTL(AY17,($AZ$2-1),,Feriados!A11:A17),"-")</f>
        <v>-</v>
      </c>
      <c r="BA17" s="22"/>
      <c r="BB17" s="23" t="str">
        <f>IFERROR(WORKDAY.INTL(BC17,(-$BC$2+1),,Feriados!A11:A17),"-")</f>
        <v>-</v>
      </c>
      <c r="BC17" s="20" t="str">
        <f t="shared" si="18"/>
        <v>-</v>
      </c>
      <c r="BD17" s="22"/>
      <c r="BE17" s="23" t="str">
        <f>IFERROR(WORKDAY.INTL(BF17,(-$BF$2+1),,Feriados!A11:A17),"-")</f>
        <v>-</v>
      </c>
      <c r="BF17" s="24"/>
      <c r="BG17" s="15" t="str">
        <f>IFERROR(#REF!-#REF!,"-")</f>
        <v>-</v>
      </c>
    </row>
    <row r="18" spans="2:59" x14ac:dyDescent="0.25">
      <c r="B18" s="15" t="s">
        <v>93</v>
      </c>
      <c r="C18" s="16" t="s">
        <v>98</v>
      </c>
      <c r="D18" s="16"/>
      <c r="E18" s="15">
        <v>0</v>
      </c>
      <c r="F18" s="20">
        <f>IFERROR(WORKDAY.INTL(G18,(-$G$2+1),,Feriados!A12:A18),"-")</f>
        <v>45427</v>
      </c>
      <c r="G18" s="21">
        <f t="shared" ref="G18" si="19">IFERROR(WORKDAY(I18,-1),"-")</f>
        <v>45482</v>
      </c>
      <c r="H18" s="22"/>
      <c r="I18" s="23">
        <f>IFERROR(WORKDAY.INTL(J18,(-$J$2+1),,Feriados!A12:A18),"-")</f>
        <v>45483</v>
      </c>
      <c r="J18" s="20">
        <f t="shared" ref="J18" si="20">IFERROR(WORKDAY(X18,-1),"-")</f>
        <v>45566</v>
      </c>
      <c r="K18" s="22"/>
      <c r="L18" s="23">
        <f>IFERROR(WORKDAY.INTL(M18,(-$M$2+1),,Feriados!A12:A18),"-")</f>
        <v>45483</v>
      </c>
      <c r="M18" s="20">
        <f t="shared" ref="M18" si="21">IFERROR(WORKDAY(X18,-1),"-")</f>
        <v>45566</v>
      </c>
      <c r="N18" s="22"/>
      <c r="O18" s="20">
        <f t="shared" ref="O18" si="22">IFERROR(WORKDAY(J18,1),"-")</f>
        <v>45567</v>
      </c>
      <c r="P18" s="20">
        <f>IFERROR(WORKDAY.INTL(O18,($P$2-1),,Feriados!A12:A18),"-")</f>
        <v>45573</v>
      </c>
      <c r="Q18" s="22"/>
      <c r="R18" s="23">
        <f t="shared" ref="R18" si="23">O18</f>
        <v>45567</v>
      </c>
      <c r="S18" s="20">
        <f>IFERROR(WORKDAY.INTL(R18,($P$2-1),,Feriados!A12:A18),"-")</f>
        <v>45573</v>
      </c>
      <c r="T18" s="22"/>
      <c r="U18" s="20">
        <f t="shared" ref="U18" si="24">IFERROR(WORKDAY(S18,1),"-")</f>
        <v>45574</v>
      </c>
      <c r="V18" s="20">
        <f>IFERROR(WORKDAY.INTL(U18,($V$2-1),,Feriados!A12:A18),"-")</f>
        <v>45768</v>
      </c>
      <c r="W18" s="22"/>
      <c r="X18" s="23">
        <f>IFERROR(WORKDAY.INTL(Y18,(-$Y$2+1),,Feriados!A12:A18),"-")</f>
        <v>45567</v>
      </c>
      <c r="Y18" s="20">
        <f t="shared" ref="Y18" si="25">IFERROR(WORKDAY(AA18,-1),"-")</f>
        <v>45587</v>
      </c>
      <c r="Z18" s="22"/>
      <c r="AA18" s="23">
        <f>IFERROR(WORKDAY.INTL(AD18,(-$AB$2),,Feriados!A12:A18),"-")</f>
        <v>45588</v>
      </c>
      <c r="AB18" s="20">
        <f t="shared" ref="AB18" si="26">IFERROR(WORKDAY(AD18,-1),"-")</f>
        <v>45608</v>
      </c>
      <c r="AC18" s="22"/>
      <c r="AD18" s="23">
        <f t="shared" ref="AD18" si="27">IFERROR(AE18 - $AE$2, "-")</f>
        <v>45609</v>
      </c>
      <c r="AE18" s="20">
        <f t="shared" ref="AE18" si="28">IFERROR(AG18,"-")</f>
        <v>45729</v>
      </c>
      <c r="AF18" s="22"/>
      <c r="AG18" s="23">
        <f t="shared" ref="AG18" si="29">IFERROR(AH18 - $AH$2, "-")</f>
        <v>45729</v>
      </c>
      <c r="AH18" s="20">
        <f t="shared" ref="AH18" si="30">IFERROR(WORKDAY(AJ18,45),"-")</f>
        <v>45849</v>
      </c>
      <c r="AI18" s="22"/>
      <c r="AJ18" s="23">
        <f>IFERROR(WORKDAY.INTL(AK18,(-$AK$2+1),,Feriados!A12:A18),"-")</f>
        <v>45786</v>
      </c>
      <c r="AK18" s="20">
        <f t="shared" ref="AK18" si="31">IFERROR(WORKDAY(AM18,-1),"-")</f>
        <v>45897</v>
      </c>
      <c r="AL18" s="22"/>
      <c r="AM18" s="23">
        <f t="shared" ref="AM18" si="32">AP18</f>
        <v>45898</v>
      </c>
      <c r="AN18" s="20">
        <f>IFERROR(WORKDAY.INTL(AM18,($AN$2-1),,Feriados!A12:A18),"-")</f>
        <v>45925</v>
      </c>
      <c r="AO18" s="22"/>
      <c r="AP18" s="23">
        <f>IFERROR(WORKDAY.INTL(AS18,(-$AQ$2),,Feriados!A12:A18),"-")</f>
        <v>45898</v>
      </c>
      <c r="AQ18" s="20">
        <f t="shared" ref="AQ18" si="33">IFERROR(WORKDAY(AS18,-1),"-")</f>
        <v>45996</v>
      </c>
      <c r="AR18" s="22"/>
      <c r="AS18" s="23">
        <f>IFERROR(WORKDAY.INTL(AV18,(-$AT$2),,Feriados!A12:A18),"-")</f>
        <v>45999</v>
      </c>
      <c r="AT18" s="20">
        <f t="shared" ref="AT18" si="34">IFERROR(WORKDAY(AV18,-1),"-")</f>
        <v>46003</v>
      </c>
      <c r="AU18" s="22"/>
      <c r="AV18" s="23">
        <f>IFERROR(WORKDAY.INTL(AW18,(-$AW$2+1),,Feriados!A12:A18),"-")</f>
        <v>46006</v>
      </c>
      <c r="AW18" s="20">
        <f t="shared" ref="AW18" si="35">IFERROR(WORKDAY(AY18,-1),"-")</f>
        <v>46056</v>
      </c>
      <c r="AX18" s="22"/>
      <c r="AY18" s="23">
        <f t="shared" ref="AY18" si="36">BB18</f>
        <v>46057</v>
      </c>
      <c r="AZ18" s="20">
        <f>IFERROR(WORKDAY.INTL(AY18,($AZ$2-1),,Feriados!A12:A18),"-")</f>
        <v>46070</v>
      </c>
      <c r="BA18" s="22"/>
      <c r="BB18" s="23">
        <f>IFERROR(WORKDAY.INTL(BC18,(-$BC$2+1),,Feriados!A12:A18),"-")</f>
        <v>46057</v>
      </c>
      <c r="BC18" s="20">
        <f t="shared" ref="BC18" si="37">IFERROR(WORKDAY(BE18,-1),"-")</f>
        <v>46098</v>
      </c>
      <c r="BD18" s="22"/>
      <c r="BE18" s="23">
        <f>IFERROR(WORKDAY.INTL(BF18,(-$BF$2+1),,Feriados!A12:A18),"-")</f>
        <v>46099</v>
      </c>
      <c r="BF18" s="24">
        <v>46112</v>
      </c>
      <c r="BG18" s="15"/>
    </row>
  </sheetData>
  <mergeCells count="19">
    <mergeCell ref="R3:S3"/>
    <mergeCell ref="B3:E5"/>
    <mergeCell ref="F3:G3"/>
    <mergeCell ref="I3:J3"/>
    <mergeCell ref="L3:M3"/>
    <mergeCell ref="O3:P3"/>
    <mergeCell ref="BE3:BF3"/>
    <mergeCell ref="AA3:AB3"/>
    <mergeCell ref="U3:V3"/>
    <mergeCell ref="X3:Y3"/>
    <mergeCell ref="AD3:AE3"/>
    <mergeCell ref="AG3:AH3"/>
    <mergeCell ref="AJ3:AK3"/>
    <mergeCell ref="BB3:BC3"/>
    <mergeCell ref="AM3:AN3"/>
    <mergeCell ref="AP3:AQ3"/>
    <mergeCell ref="AS3:AT3"/>
    <mergeCell ref="AV3:AW3"/>
    <mergeCell ref="AY3:AZ3"/>
  </mergeCells>
  <phoneticPr fontId="8" type="noConversion"/>
  <conditionalFormatting sqref="BG8:BG18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87A5-9F59-4C22-B768-2C5C695E4B0A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37850-CCD1-415D-B417-04DACA1F26D0}">
  <dimension ref="A1:E20"/>
  <sheetViews>
    <sheetView workbookViewId="0">
      <selection activeCell="B11" sqref="B11"/>
    </sheetView>
  </sheetViews>
  <sheetFormatPr defaultRowHeight="14.4" x14ac:dyDescent="0.3"/>
  <cols>
    <col min="1" max="1" width="40.77734375" bestFit="1" customWidth="1"/>
    <col min="2" max="2" width="17.88671875" bestFit="1" customWidth="1"/>
    <col min="3" max="3" width="10.44140625" customWidth="1"/>
  </cols>
  <sheetData>
    <row r="1" spans="1:5" x14ac:dyDescent="0.3">
      <c r="A1" s="31"/>
      <c r="B1" s="31"/>
    </row>
    <row r="2" spans="1:5" x14ac:dyDescent="0.3">
      <c r="A2" s="25" t="s">
        <v>8</v>
      </c>
      <c r="B2" s="25" t="s">
        <v>75</v>
      </c>
      <c r="E2" t="s">
        <v>78</v>
      </c>
    </row>
    <row r="3" spans="1:5" x14ac:dyDescent="0.3">
      <c r="A3" s="26" t="s">
        <v>9</v>
      </c>
      <c r="B3" s="26" t="s">
        <v>61</v>
      </c>
    </row>
    <row r="4" spans="1:5" x14ac:dyDescent="0.3">
      <c r="A4" s="25" t="s">
        <v>10</v>
      </c>
      <c r="B4" s="25" t="s">
        <v>62</v>
      </c>
    </row>
    <row r="5" spans="1:5" x14ac:dyDescent="0.3">
      <c r="A5" s="26" t="s">
        <v>11</v>
      </c>
      <c r="B5" s="26" t="s">
        <v>34</v>
      </c>
    </row>
    <row r="6" spans="1:5" x14ac:dyDescent="0.3">
      <c r="A6" s="25" t="s">
        <v>12</v>
      </c>
      <c r="B6" s="25" t="s">
        <v>60</v>
      </c>
    </row>
    <row r="7" spans="1:5" x14ac:dyDescent="0.3">
      <c r="A7" s="26" t="s">
        <v>13</v>
      </c>
      <c r="B7" s="26" t="s">
        <v>13</v>
      </c>
    </row>
    <row r="8" spans="1:5" x14ac:dyDescent="0.3">
      <c r="A8" s="25" t="s">
        <v>14</v>
      </c>
      <c r="B8" s="25" t="s">
        <v>59</v>
      </c>
    </row>
    <row r="9" spans="1:5" x14ac:dyDescent="0.3">
      <c r="A9" s="26" t="s">
        <v>15</v>
      </c>
      <c r="B9" s="26" t="s">
        <v>32</v>
      </c>
    </row>
    <row r="10" spans="1:5" x14ac:dyDescent="0.3">
      <c r="A10" s="25" t="s">
        <v>16</v>
      </c>
      <c r="B10" s="25" t="s">
        <v>33</v>
      </c>
    </row>
    <row r="11" spans="1:5" x14ac:dyDescent="0.3">
      <c r="A11" s="26" t="s">
        <v>17</v>
      </c>
      <c r="B11" s="26" t="s">
        <v>54</v>
      </c>
    </row>
    <row r="12" spans="1:5" x14ac:dyDescent="0.3">
      <c r="A12" s="25" t="s">
        <v>18</v>
      </c>
      <c r="B12" s="25" t="s">
        <v>53</v>
      </c>
    </row>
    <row r="13" spans="1:5" x14ac:dyDescent="0.3">
      <c r="A13" s="26" t="s">
        <v>19</v>
      </c>
      <c r="B13" s="26" t="s">
        <v>52</v>
      </c>
    </row>
    <row r="14" spans="1:5" x14ac:dyDescent="0.3">
      <c r="A14" s="25" t="s">
        <v>20</v>
      </c>
      <c r="B14" s="25" t="s">
        <v>20</v>
      </c>
    </row>
    <row r="15" spans="1:5" x14ac:dyDescent="0.3">
      <c r="A15" s="26" t="s">
        <v>21</v>
      </c>
      <c r="B15" s="26" t="s">
        <v>82</v>
      </c>
    </row>
    <row r="16" spans="1:5" x14ac:dyDescent="0.3">
      <c r="A16" s="25" t="s">
        <v>22</v>
      </c>
      <c r="B16" s="25" t="s">
        <v>22</v>
      </c>
    </row>
    <row r="17" spans="1:2" x14ac:dyDescent="0.3">
      <c r="A17" s="26" t="s">
        <v>23</v>
      </c>
      <c r="B17" s="26" t="s">
        <v>40</v>
      </c>
    </row>
    <row r="18" spans="1:2" x14ac:dyDescent="0.3">
      <c r="A18" s="25" t="s">
        <v>24</v>
      </c>
      <c r="B18" s="25" t="s">
        <v>35</v>
      </c>
    </row>
    <row r="19" spans="1:2" x14ac:dyDescent="0.3">
      <c r="A19" s="26" t="s">
        <v>31</v>
      </c>
      <c r="B19" s="26"/>
    </row>
    <row r="20" spans="1:2" x14ac:dyDescent="0.3">
      <c r="A20" s="25" t="s">
        <v>25</v>
      </c>
      <c r="B20" s="25" t="s">
        <v>28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A178-A243-432B-BF38-7C5E73695DA6}">
  <dimension ref="A1:A8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</cols>
  <sheetData>
    <row r="1" spans="1:1" x14ac:dyDescent="0.3">
      <c r="A1" s="19" t="s">
        <v>27</v>
      </c>
    </row>
    <row r="2" spans="1:1" x14ac:dyDescent="0.3">
      <c r="A2" s="18">
        <v>45719</v>
      </c>
    </row>
    <row r="3" spans="1:1" x14ac:dyDescent="0.3">
      <c r="A3" s="17">
        <v>45720</v>
      </c>
    </row>
    <row r="4" spans="1:1" x14ac:dyDescent="0.3">
      <c r="A4" s="17">
        <v>45721</v>
      </c>
    </row>
    <row r="5" spans="1:1" x14ac:dyDescent="0.3">
      <c r="A5" s="17">
        <v>45722</v>
      </c>
    </row>
    <row r="6" spans="1:1" x14ac:dyDescent="0.3">
      <c r="A6" s="17">
        <v>45723</v>
      </c>
    </row>
    <row r="7" spans="1:1" x14ac:dyDescent="0.3">
      <c r="A7" s="17">
        <v>46016</v>
      </c>
    </row>
    <row r="8" spans="1:1" x14ac:dyDescent="0.3">
      <c r="A8" s="17">
        <v>46022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H M T W 2 M u s G q l A A A A 9 w A A A B I A H A B D b 2 5 m a W c v U G F j a 2 F n Z S 5 4 b W w g o h g A K K A U A A A A A A A A A A A A A A A A A A A A A A A A A A A A h Y 9 N D o I w G E S v Q r q n f 2 o 0 5 K M k u p X E a G L c N l i h E Q q h x X I 3 F x 7 J K 4 h R 1 J 3 L e f M W M / f r D Z K + K o O L a q 2 u T Y w Y p i h Q J q u P 2 u Q x 6 t w p X K B E w E Z m Z 5 m r Y J C N j X p 7 j F H h X B M R 4 r 3 H f o L r N i e c U k Y O 6 X q X F a q S 6 C P r / 3 K o j X X S Z A o J 2 L / G C I 7 Z d I Y Z 5 X N M g Y w U U m 2 + B h 8 G P 9 s f C K u u d F 2 r R O P C 5 R b I G I G 8 T 4 g H U E s D B B Q A A g A I A D B z E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c x N b K I p H u A 4 A A A A R A A A A E w A c A E Z v c m 1 1 b G F z L 1 N l Y 3 R p b 2 4 x L m 0 g o h g A K K A U A A A A A A A A A A A A A A A A A A A A A A A A A A A A K 0 5 N L s n M z 1 M I h t C G 1 g B Q S w E C L Q A U A A I A C A A w c x N b Y y 6 w a q U A A A D 3 A A A A E g A A A A A A A A A A A A A A A A A A A A A A Q 2 9 u Z m l n L 1 B h Y 2 t h Z 2 U u e G 1 s U E s B A i 0 A F A A C A A g A M H M T W w / K 6 a u k A A A A 6 Q A A A B M A A A A A A A A A A A A A A A A A 8 Q A A A F t D b 2 5 0 Z W 5 0 X 1 R 5 c G V z X S 5 4 b W x Q S w E C L Q A U A A I A C A A w c x N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P U A H g J Y n 0 G O 8 H z f G p h B Y g A A A A A C A A A A A A A Q Z g A A A A E A A C A A A A B V s S B n N 7 x G H z s c D x c S / R r x f 2 d 6 c T c I p u v v k Y 8 K j Y g F O Q A A A A A O g A A A A A I A A C A A A A A 1 8 u Y + A 6 G H 7 I f Q S l 2 G h 0 I 4 e c Z C W D i x G G N P R K I 6 M Q a g + 1 A A A A D z s q e y t D k c B B u 3 v c L 9 + D 2 E 4 v l B / L q 9 j 5 q l e r X y 3 i + + v e u e 2 g Z T n C h B B b 5 M 6 3 Q 3 v h h N 2 i w 9 N Y + 9 L z C B D P a K H B c 2 r A N y H U R i O Y 6 h L + Y w t 6 w R K k A A A A D V X j 3 w U + y j J + Y + 1 Q H O K 9 T c L 3 K 9 N N M I 7 t 2 N J P 6 k s o Y D Z j K v + / g k R H d A 5 d w F / m 5 z O W b 2 c E 5 / 5 9 S Z q 8 Y n O 4 e 8 R B 9 a < / D a t a M a s h u p > 
</file>

<file path=customXml/itemProps1.xml><?xml version="1.0" encoding="utf-8"?>
<ds:datastoreItem xmlns:ds="http://schemas.openxmlformats.org/officeDocument/2006/customXml" ds:itemID="{DA0BC98C-FA3A-4724-B5CA-31C53EB3C3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PROGRAMAÇÃO</vt:lpstr>
      <vt:lpstr>Planilha1</vt:lpstr>
      <vt:lpstr>TRADUTOR</vt:lpstr>
      <vt:lpstr>Feriados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+ Project VMP01</dc:creator>
  <cp:lastModifiedBy>Office + Project VMP01</cp:lastModifiedBy>
  <dcterms:created xsi:type="dcterms:W3CDTF">2025-08-11T16:27:21Z</dcterms:created>
  <dcterms:modified xsi:type="dcterms:W3CDTF">2025-09-23T15:52:22Z</dcterms:modified>
</cp:coreProperties>
</file>