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Владимир\Documents\eagle\Diplom\"/>
    </mc:Choice>
  </mc:AlternateContent>
  <bookViews>
    <workbookView xWindow="0" yWindow="0" windowWidth="21570" windowHeight="8145" activeTab="1"/>
  </bookViews>
  <sheets>
    <sheet name="listRamka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D8" i="2" l="1"/>
  <c r="D3" i="2"/>
  <c r="D4" i="2"/>
  <c r="D5" i="2"/>
  <c r="D6" i="2"/>
  <c r="D7" i="2"/>
  <c r="D2" i="2"/>
  <c r="C6" i="2"/>
  <c r="I34" i="1"/>
  <c r="H12" i="1"/>
  <c r="I12" i="1" s="1"/>
  <c r="H13" i="1"/>
  <c r="I13" i="1" s="1"/>
  <c r="H14" i="1"/>
  <c r="I14" i="1" s="1"/>
  <c r="H16" i="1"/>
  <c r="I16" i="1" s="1"/>
  <c r="H17" i="1"/>
  <c r="I17" i="1" s="1"/>
  <c r="H18" i="1"/>
  <c r="I18" i="1" s="1"/>
  <c r="H20" i="1"/>
  <c r="I20" i="1" s="1"/>
  <c r="H21" i="1"/>
  <c r="I21" i="1" s="1"/>
  <c r="H22" i="1"/>
  <c r="I22" i="1" s="1"/>
  <c r="H24" i="1"/>
  <c r="I24" i="1" s="1"/>
  <c r="H25" i="1"/>
  <c r="I25" i="1" s="1"/>
  <c r="H26" i="1"/>
  <c r="I26" i="1" s="1"/>
  <c r="H28" i="1"/>
  <c r="I28" i="1" s="1"/>
  <c r="H29" i="1"/>
  <c r="I29" i="1" s="1"/>
  <c r="H30" i="1"/>
  <c r="I30" i="1" s="1"/>
  <c r="H32" i="1"/>
  <c r="I32" i="1" s="1"/>
  <c r="H33" i="1"/>
  <c r="I33" i="1" s="1"/>
  <c r="H2" i="1"/>
  <c r="I2" i="1" s="1"/>
  <c r="E33" i="1"/>
  <c r="B33" i="1"/>
  <c r="E3" i="1"/>
  <c r="B3" i="1"/>
  <c r="G3" i="1" s="1"/>
  <c r="E11" i="1"/>
  <c r="B11" i="1"/>
  <c r="G11" i="1" s="1"/>
  <c r="E2" i="1"/>
  <c r="E4" i="1"/>
  <c r="E5" i="1"/>
  <c r="E6" i="1"/>
  <c r="E7" i="1"/>
  <c r="E8" i="1"/>
  <c r="H8" i="1" s="1"/>
  <c r="I8" i="1" s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2" i="1"/>
  <c r="G2" i="1" s="1"/>
  <c r="G34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I10" i="1" l="1"/>
  <c r="I9" i="1"/>
  <c r="I23" i="1"/>
  <c r="I11" i="1"/>
  <c r="I7" i="1"/>
  <c r="H10" i="1"/>
  <c r="H6" i="1"/>
  <c r="I6" i="1" s="1"/>
  <c r="E34" i="1"/>
  <c r="H9" i="1"/>
  <c r="H5" i="1"/>
  <c r="I5" i="1" s="1"/>
  <c r="H4" i="1"/>
  <c r="I4" i="1" s="1"/>
  <c r="H31" i="1"/>
  <c r="I31" i="1" s="1"/>
  <c r="H27" i="1"/>
  <c r="I27" i="1" s="1"/>
  <c r="H23" i="1"/>
  <c r="H19" i="1"/>
  <c r="I19" i="1" s="1"/>
  <c r="H15" i="1"/>
  <c r="I15" i="1" s="1"/>
  <c r="H11" i="1"/>
  <c r="H7" i="1"/>
  <c r="H3" i="1"/>
  <c r="I3" i="1" s="1"/>
  <c r="G35" i="1"/>
</calcChain>
</file>

<file path=xl/sharedStrings.xml><?xml version="1.0" encoding="utf-8"?>
<sst xmlns="http://schemas.openxmlformats.org/spreadsheetml/2006/main" count="57" uniqueCount="56">
  <si>
    <t>Кол-во</t>
  </si>
  <si>
    <t>Стоимость (1 устр)</t>
  </si>
  <si>
    <t>Датчик угарного газа ZE07-CO</t>
  </si>
  <si>
    <t>Дисплей NEXTION 2.8'</t>
  </si>
  <si>
    <t>Датчик углекислого газа MH-Z14</t>
  </si>
  <si>
    <t>Линейный стабилизатор LM1117T-3.3</t>
  </si>
  <si>
    <t>Микроконтроллер ATMEGA328P в DIP корпусе</t>
  </si>
  <si>
    <t>Модуль DfPlayer mini</t>
  </si>
  <si>
    <t>Динамик 3Вт, 8 Ом</t>
  </si>
  <si>
    <t>DIP переключатель (2 контакта)</t>
  </si>
  <si>
    <t>Микроконтроллер ESP-12E</t>
  </si>
  <si>
    <t>Датчик MQ-4 в составе модуля FC-22</t>
  </si>
  <si>
    <t>Датчик взвешенных частиц GP2Y1010AU0F</t>
  </si>
  <si>
    <t>Корпус</t>
  </si>
  <si>
    <t>Блок питания 5В, 2А</t>
  </si>
  <si>
    <t>Вилка на плату PLS-40</t>
  </si>
  <si>
    <t>Гнездо питания на панель DJK-04A</t>
  </si>
  <si>
    <t>Тактовая кнопка DTS-3</t>
  </si>
  <si>
    <t>MOSFET транзистр BSS138 (SOT23-3)</t>
  </si>
  <si>
    <t>Кварцевый резонатор 16МГц (hc-49u)</t>
  </si>
  <si>
    <t xml:space="preserve">Гнездо на плату 2мм 1х10 прямое PBS2-10 </t>
  </si>
  <si>
    <t>Гнездо на кабель BLS-1x04</t>
  </si>
  <si>
    <t>Гнездо на кабель BLS-1x06</t>
  </si>
  <si>
    <t>Резистор 10КОм (MFR-12JT-52- 10K)</t>
  </si>
  <si>
    <t>Резистор 150Ом (MFR-12FTF52- 150R)</t>
  </si>
  <si>
    <t>Конденцатор керамический 0,1мкФ</t>
  </si>
  <si>
    <t>Конденцатор керамический 22пФ</t>
  </si>
  <si>
    <t>Конденсатор электролитический полярный 100мкФ</t>
  </si>
  <si>
    <t>Конденсатор электролитический полярный  10мкФ</t>
  </si>
  <si>
    <t>Конденсатор электролитический полярный  220мкФ</t>
  </si>
  <si>
    <t>Кол-во (100 устройств)</t>
  </si>
  <si>
    <t>Цена (1 устройство)</t>
  </si>
  <si>
    <t>Цена (100 устройств)</t>
  </si>
  <si>
    <t>Стоимость (100 устройств)</t>
  </si>
  <si>
    <t>Позиция</t>
  </si>
  <si>
    <t>Сумма:</t>
  </si>
  <si>
    <t>Сумма</t>
  </si>
  <si>
    <t>На 1 устройство:</t>
  </si>
  <si>
    <t>Резистор 300Ом (MFR-12JT-52- 300R)</t>
  </si>
  <si>
    <t>Датчик AM2303</t>
  </si>
  <si>
    <t>56 за плату</t>
  </si>
  <si>
    <t>MicroSD карта</t>
  </si>
  <si>
    <t>Транспортно-заготовительный1 расходы, руб.</t>
  </si>
  <si>
    <t>Сумма затрат на позицию</t>
  </si>
  <si>
    <t>Текстолит</t>
  </si>
  <si>
    <t>Сумма (НИР)</t>
  </si>
  <si>
    <t>Колличество, шт.</t>
  </si>
  <si>
    <t>Цена, руб./шт.</t>
  </si>
  <si>
    <t>Стоимость, руб.</t>
  </si>
  <si>
    <t>Отладочная плата WeMos D1</t>
  </si>
  <si>
    <t>Отладочная плата Arduino UNO</t>
  </si>
  <si>
    <t>Отладочная плата (без пайки)</t>
  </si>
  <si>
    <t>Набор проводов для отладочной платы</t>
  </si>
  <si>
    <t>Модуль конвертера уровней</t>
  </si>
  <si>
    <t>USB-UART переходник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</si>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</sst>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10101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8" fillId="0" borderId="0" xfId="0" applyFont="1"/>
    <xf numFmtId="0" fontId="14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sqref="A1:I35"/>
    </sheetView>
  </sheetViews>
  <sheetFormatPr defaultRowHeight="15" x14ac:dyDescent="0.25"/>
  <cols>
    <col min="1" max="1" width="7.28515625" style="1" bestFit="1" customWidth="1"/>
    <col min="2" max="2" width="21.85546875" style="1" bestFit="1" customWidth="1"/>
    <col min="3" max="3" width="50" style="2" bestFit="1" customWidth="1"/>
    <col min="4" max="4" width="24.140625" style="2" bestFit="1" customWidth="1"/>
    <col min="5" max="5" width="18" style="1" bestFit="1" customWidth="1"/>
    <col min="6" max="6" width="20.140625" style="1" bestFit="1" customWidth="1"/>
    <col min="7" max="7" width="25.140625" style="1" bestFit="1" customWidth="1"/>
    <col min="8" max="8" width="44.28515625" bestFit="1" customWidth="1"/>
    <col min="9" max="10" width="24.7109375" bestFit="1" customWidth="1"/>
  </cols>
  <sheetData>
    <row r="1" spans="1:9" x14ac:dyDescent="0.25">
      <c r="A1" s="1" t="s">
        <v>0</v>
      </c>
      <c r="B1" s="1" t="s">
        <v>30</v>
      </c>
      <c r="C1" s="2" t="s">
        <v>34</v>
      </c>
      <c r="D1" s="2" t="s">
        <v>31</v>
      </c>
      <c r="E1" s="1" t="s">
        <v>1</v>
      </c>
      <c r="F1" s="1" t="s">
        <v>32</v>
      </c>
      <c r="G1" s="1" t="s">
        <v>33</v>
      </c>
      <c r="H1" s="1" t="s">
        <v>42</v>
      </c>
      <c r="I1" s="1" t="s">
        <v>43</v>
      </c>
    </row>
    <row r="2" spans="1:9" x14ac:dyDescent="0.25">
      <c r="A2" s="1">
        <v>1</v>
      </c>
      <c r="B2" s="1">
        <f t="shared" ref="B2:B33" si="0">A2*100</f>
        <v>100</v>
      </c>
      <c r="C2" s="2" t="s">
        <v>9</v>
      </c>
      <c r="D2" s="2">
        <v>40.619999999999997</v>
      </c>
      <c r="E2" s="1">
        <f t="shared" ref="E2:E33" si="1">A2*D2</f>
        <v>40.619999999999997</v>
      </c>
      <c r="F2" s="1">
        <v>32.5</v>
      </c>
      <c r="G2" s="1">
        <f t="shared" ref="G2:G33" si="2">B2*F2</f>
        <v>3250</v>
      </c>
      <c r="H2">
        <f>E2*0.02</f>
        <v>0.81240000000000001</v>
      </c>
      <c r="I2">
        <f>E2+H2</f>
        <v>41.432399999999994</v>
      </c>
    </row>
    <row r="3" spans="1:9" x14ac:dyDescent="0.25">
      <c r="A3" s="1">
        <v>1</v>
      </c>
      <c r="B3" s="1">
        <f t="shared" si="0"/>
        <v>100</v>
      </c>
      <c r="C3" s="2" t="s">
        <v>39</v>
      </c>
      <c r="D3" s="2">
        <v>175</v>
      </c>
      <c r="E3" s="1">
        <f t="shared" si="1"/>
        <v>175</v>
      </c>
      <c r="F3" s="1">
        <v>175</v>
      </c>
      <c r="G3" s="1">
        <f t="shared" si="2"/>
        <v>17500</v>
      </c>
      <c r="H3">
        <f t="shared" ref="H3:H33" si="3">E3*0.02</f>
        <v>3.5</v>
      </c>
      <c r="I3">
        <f t="shared" ref="I3:I33" si="4">E3+H3</f>
        <v>178.5</v>
      </c>
    </row>
    <row r="4" spans="1:9" x14ac:dyDescent="0.25">
      <c r="A4" s="1">
        <v>1</v>
      </c>
      <c r="B4" s="1">
        <f t="shared" si="0"/>
        <v>100</v>
      </c>
      <c r="C4" s="2" t="s">
        <v>10</v>
      </c>
      <c r="D4" s="2">
        <v>121</v>
      </c>
      <c r="E4" s="1">
        <f t="shared" si="1"/>
        <v>121</v>
      </c>
      <c r="F4" s="2">
        <v>121</v>
      </c>
      <c r="G4" s="1">
        <f t="shared" si="2"/>
        <v>12100</v>
      </c>
      <c r="H4">
        <f t="shared" si="3"/>
        <v>2.42</v>
      </c>
      <c r="I4">
        <f t="shared" si="4"/>
        <v>123.42</v>
      </c>
    </row>
    <row r="5" spans="1:9" x14ac:dyDescent="0.25">
      <c r="A5" s="1">
        <v>1</v>
      </c>
      <c r="B5" s="1">
        <f t="shared" si="0"/>
        <v>100</v>
      </c>
      <c r="C5" s="2" t="s">
        <v>11</v>
      </c>
      <c r="D5" s="2">
        <v>86</v>
      </c>
      <c r="E5" s="1">
        <f t="shared" si="1"/>
        <v>86</v>
      </c>
      <c r="F5" s="1">
        <v>86</v>
      </c>
      <c r="G5" s="1">
        <f t="shared" si="2"/>
        <v>8600</v>
      </c>
      <c r="H5">
        <f t="shared" si="3"/>
        <v>1.72</v>
      </c>
      <c r="I5">
        <f t="shared" si="4"/>
        <v>87.72</v>
      </c>
    </row>
    <row r="6" spans="1:9" x14ac:dyDescent="0.25">
      <c r="A6" s="1">
        <v>1</v>
      </c>
      <c r="B6" s="1">
        <f t="shared" si="0"/>
        <v>100</v>
      </c>
      <c r="C6" s="2" t="s">
        <v>12</v>
      </c>
      <c r="D6" s="2">
        <v>260</v>
      </c>
      <c r="E6" s="1">
        <f t="shared" si="1"/>
        <v>260</v>
      </c>
      <c r="F6" s="1">
        <v>260</v>
      </c>
      <c r="G6" s="1">
        <f t="shared" si="2"/>
        <v>26000</v>
      </c>
      <c r="H6">
        <f t="shared" si="3"/>
        <v>5.2</v>
      </c>
      <c r="I6">
        <f t="shared" si="4"/>
        <v>265.2</v>
      </c>
    </row>
    <row r="7" spans="1:9" x14ac:dyDescent="0.25">
      <c r="A7" s="1">
        <v>4</v>
      </c>
      <c r="B7" s="1">
        <f t="shared" si="0"/>
        <v>400</v>
      </c>
      <c r="C7" s="2" t="s">
        <v>25</v>
      </c>
      <c r="D7" s="2">
        <v>2.2599999999999998</v>
      </c>
      <c r="E7" s="1">
        <f t="shared" si="1"/>
        <v>9.0399999999999991</v>
      </c>
      <c r="F7" s="2">
        <v>2.2599999999999998</v>
      </c>
      <c r="G7" s="1">
        <f t="shared" si="2"/>
        <v>903.99999999999989</v>
      </c>
      <c r="H7">
        <f t="shared" si="3"/>
        <v>0.18079999999999999</v>
      </c>
      <c r="I7">
        <f t="shared" si="4"/>
        <v>9.2207999999999988</v>
      </c>
    </row>
    <row r="8" spans="1:9" x14ac:dyDescent="0.25">
      <c r="A8" s="1">
        <v>1</v>
      </c>
      <c r="B8" s="1">
        <f t="shared" si="0"/>
        <v>100</v>
      </c>
      <c r="C8" s="2" t="s">
        <v>27</v>
      </c>
      <c r="D8" s="2">
        <v>8</v>
      </c>
      <c r="E8" s="1">
        <f t="shared" si="1"/>
        <v>8</v>
      </c>
      <c r="F8" s="1">
        <v>8</v>
      </c>
      <c r="G8" s="1">
        <f t="shared" si="2"/>
        <v>800</v>
      </c>
      <c r="H8">
        <f t="shared" si="3"/>
        <v>0.16</v>
      </c>
      <c r="I8">
        <f t="shared" si="4"/>
        <v>8.16</v>
      </c>
    </row>
    <row r="9" spans="1:9" x14ac:dyDescent="0.25">
      <c r="A9" s="1">
        <v>17</v>
      </c>
      <c r="B9" s="1">
        <f t="shared" si="0"/>
        <v>1700</v>
      </c>
      <c r="C9" s="2" t="s">
        <v>23</v>
      </c>
      <c r="D9" s="2">
        <v>1.42</v>
      </c>
      <c r="E9" s="1">
        <f t="shared" si="1"/>
        <v>24.14</v>
      </c>
      <c r="F9" s="1">
        <v>0.53</v>
      </c>
      <c r="G9" s="1">
        <f t="shared" si="2"/>
        <v>901</v>
      </c>
      <c r="H9">
        <f t="shared" si="3"/>
        <v>0.48280000000000001</v>
      </c>
      <c r="I9">
        <f t="shared" si="4"/>
        <v>24.622800000000002</v>
      </c>
    </row>
    <row r="10" spans="1:9" x14ac:dyDescent="0.25">
      <c r="A10" s="1">
        <v>1</v>
      </c>
      <c r="B10" s="1">
        <f t="shared" si="0"/>
        <v>100</v>
      </c>
      <c r="C10" s="2" t="s">
        <v>28</v>
      </c>
      <c r="D10" s="2">
        <v>5</v>
      </c>
      <c r="E10" s="1">
        <f t="shared" si="1"/>
        <v>5</v>
      </c>
      <c r="F10" s="1">
        <v>5</v>
      </c>
      <c r="G10" s="1">
        <f t="shared" si="2"/>
        <v>500</v>
      </c>
      <c r="H10">
        <f t="shared" si="3"/>
        <v>0.1</v>
      </c>
      <c r="I10">
        <f t="shared" si="4"/>
        <v>5.0999999999999996</v>
      </c>
    </row>
    <row r="11" spans="1:9" x14ac:dyDescent="0.25">
      <c r="A11" s="1">
        <v>1</v>
      </c>
      <c r="B11" s="1">
        <f t="shared" si="0"/>
        <v>100</v>
      </c>
      <c r="C11" s="2" t="s">
        <v>38</v>
      </c>
      <c r="D11" s="2">
        <v>1.42</v>
      </c>
      <c r="E11" s="1">
        <f t="shared" si="1"/>
        <v>1.42</v>
      </c>
      <c r="F11" s="2">
        <v>1.42</v>
      </c>
      <c r="G11" s="1">
        <f t="shared" si="2"/>
        <v>142</v>
      </c>
      <c r="H11">
        <f t="shared" si="3"/>
        <v>2.8399999999999998E-2</v>
      </c>
      <c r="I11">
        <f t="shared" si="4"/>
        <v>1.4483999999999999</v>
      </c>
    </row>
    <row r="12" spans="1:9" x14ac:dyDescent="0.25">
      <c r="A12" s="1">
        <v>1</v>
      </c>
      <c r="B12" s="1">
        <f t="shared" si="0"/>
        <v>100</v>
      </c>
      <c r="C12" s="2" t="s">
        <v>24</v>
      </c>
      <c r="D12" s="2">
        <v>0.64</v>
      </c>
      <c r="E12" s="1">
        <f t="shared" si="1"/>
        <v>0.64</v>
      </c>
      <c r="F12" s="2">
        <v>0.64</v>
      </c>
      <c r="G12" s="1">
        <f t="shared" si="2"/>
        <v>64</v>
      </c>
      <c r="H12">
        <f t="shared" si="3"/>
        <v>1.2800000000000001E-2</v>
      </c>
      <c r="I12">
        <f t="shared" si="4"/>
        <v>0.65280000000000005</v>
      </c>
    </row>
    <row r="13" spans="1:9" x14ac:dyDescent="0.25">
      <c r="A13" s="1">
        <v>1</v>
      </c>
      <c r="B13" s="1">
        <f t="shared" si="0"/>
        <v>100</v>
      </c>
      <c r="C13" s="2" t="s">
        <v>19</v>
      </c>
      <c r="D13" s="2">
        <v>15</v>
      </c>
      <c r="E13" s="1">
        <f t="shared" si="1"/>
        <v>15</v>
      </c>
      <c r="F13" s="1">
        <v>15</v>
      </c>
      <c r="G13" s="1">
        <f t="shared" si="2"/>
        <v>1500</v>
      </c>
      <c r="H13">
        <f t="shared" si="3"/>
        <v>0.3</v>
      </c>
      <c r="I13">
        <f t="shared" si="4"/>
        <v>15.3</v>
      </c>
    </row>
    <row r="14" spans="1:9" x14ac:dyDescent="0.25">
      <c r="A14" s="1">
        <v>1</v>
      </c>
      <c r="B14" s="1">
        <f t="shared" si="0"/>
        <v>100</v>
      </c>
      <c r="C14" s="2" t="s">
        <v>29</v>
      </c>
      <c r="D14" s="2">
        <v>8</v>
      </c>
      <c r="E14" s="1">
        <f t="shared" si="1"/>
        <v>8</v>
      </c>
      <c r="F14" s="1">
        <v>8</v>
      </c>
      <c r="G14" s="1">
        <f t="shared" si="2"/>
        <v>800</v>
      </c>
      <c r="H14">
        <f t="shared" si="3"/>
        <v>0.16</v>
      </c>
      <c r="I14">
        <f t="shared" si="4"/>
        <v>8.16</v>
      </c>
    </row>
    <row r="15" spans="1:9" x14ac:dyDescent="0.25">
      <c r="A15" s="1">
        <v>2</v>
      </c>
      <c r="B15" s="1">
        <f t="shared" si="0"/>
        <v>200</v>
      </c>
      <c r="C15" s="2" t="s">
        <v>26</v>
      </c>
      <c r="D15" s="2">
        <v>1.88</v>
      </c>
      <c r="E15" s="1">
        <f t="shared" si="1"/>
        <v>3.76</v>
      </c>
      <c r="F15" s="2">
        <v>1.88</v>
      </c>
      <c r="G15" s="1">
        <f t="shared" si="2"/>
        <v>376</v>
      </c>
      <c r="H15">
        <f t="shared" si="3"/>
        <v>7.5200000000000003E-2</v>
      </c>
      <c r="I15">
        <f t="shared" si="4"/>
        <v>3.8351999999999999</v>
      </c>
    </row>
    <row r="16" spans="1:9" x14ac:dyDescent="0.25">
      <c r="A16" s="1">
        <v>1</v>
      </c>
      <c r="B16" s="1">
        <f t="shared" si="0"/>
        <v>100</v>
      </c>
      <c r="C16" s="2" t="s">
        <v>6</v>
      </c>
      <c r="D16" s="2">
        <v>150.15</v>
      </c>
      <c r="E16" s="1">
        <f t="shared" si="1"/>
        <v>150.15</v>
      </c>
      <c r="F16" s="1">
        <v>135.13999999999999</v>
      </c>
      <c r="G16" s="1">
        <f t="shared" si="2"/>
        <v>13513.999999999998</v>
      </c>
      <c r="H16">
        <f t="shared" si="3"/>
        <v>3.0030000000000001</v>
      </c>
      <c r="I16">
        <f t="shared" si="4"/>
        <v>153.15300000000002</v>
      </c>
    </row>
    <row r="17" spans="1:10" x14ac:dyDescent="0.25">
      <c r="A17" s="1">
        <v>5</v>
      </c>
      <c r="B17" s="1">
        <f t="shared" si="0"/>
        <v>500</v>
      </c>
      <c r="C17" s="2" t="s">
        <v>18</v>
      </c>
      <c r="D17" s="2">
        <v>3.16</v>
      </c>
      <c r="E17" s="1">
        <f t="shared" si="1"/>
        <v>15.8</v>
      </c>
      <c r="F17" s="1">
        <v>1.98</v>
      </c>
      <c r="G17" s="1">
        <f t="shared" si="2"/>
        <v>990</v>
      </c>
      <c r="H17">
        <f t="shared" si="3"/>
        <v>0.316</v>
      </c>
      <c r="I17">
        <f t="shared" si="4"/>
        <v>16.116</v>
      </c>
    </row>
    <row r="18" spans="1:10" x14ac:dyDescent="0.25">
      <c r="A18" s="1">
        <v>1</v>
      </c>
      <c r="B18" s="1">
        <f t="shared" si="0"/>
        <v>100</v>
      </c>
      <c r="C18" s="2" t="s">
        <v>7</v>
      </c>
      <c r="D18" s="2">
        <v>207</v>
      </c>
      <c r="E18" s="1">
        <f t="shared" si="1"/>
        <v>207</v>
      </c>
      <c r="F18" s="2">
        <v>207</v>
      </c>
      <c r="G18" s="1">
        <f t="shared" si="2"/>
        <v>20700</v>
      </c>
      <c r="H18">
        <f t="shared" si="3"/>
        <v>4.1399999999999997</v>
      </c>
      <c r="I18">
        <f t="shared" si="4"/>
        <v>211.14</v>
      </c>
    </row>
    <row r="19" spans="1:10" x14ac:dyDescent="0.25">
      <c r="A19" s="1">
        <v>2</v>
      </c>
      <c r="B19" s="1">
        <f t="shared" si="0"/>
        <v>200</v>
      </c>
      <c r="C19" s="2" t="s">
        <v>17</v>
      </c>
      <c r="D19" s="2">
        <v>7.18</v>
      </c>
      <c r="E19" s="1">
        <f t="shared" si="1"/>
        <v>14.36</v>
      </c>
      <c r="F19" s="1">
        <v>5.75</v>
      </c>
      <c r="G19" s="1">
        <f t="shared" si="2"/>
        <v>1150</v>
      </c>
      <c r="H19">
        <f t="shared" si="3"/>
        <v>0.28720000000000001</v>
      </c>
      <c r="I19">
        <f t="shared" si="4"/>
        <v>14.6472</v>
      </c>
    </row>
    <row r="20" spans="1:10" x14ac:dyDescent="0.25">
      <c r="A20" s="1">
        <v>1</v>
      </c>
      <c r="B20" s="1">
        <f t="shared" si="0"/>
        <v>100</v>
      </c>
      <c r="C20" s="2" t="s">
        <v>5</v>
      </c>
      <c r="D20" s="2">
        <v>65.430000000000007</v>
      </c>
      <c r="E20" s="1">
        <f t="shared" si="1"/>
        <v>65.430000000000007</v>
      </c>
      <c r="F20" s="1">
        <v>52.35</v>
      </c>
      <c r="G20" s="1">
        <f t="shared" si="2"/>
        <v>5235</v>
      </c>
      <c r="H20">
        <f t="shared" si="3"/>
        <v>1.3086000000000002</v>
      </c>
      <c r="I20">
        <f t="shared" si="4"/>
        <v>66.738600000000005</v>
      </c>
    </row>
    <row r="21" spans="1:10" x14ac:dyDescent="0.25">
      <c r="A21" s="1">
        <v>1</v>
      </c>
      <c r="B21" s="1">
        <f t="shared" si="0"/>
        <v>100</v>
      </c>
      <c r="C21" s="2" t="s">
        <v>4</v>
      </c>
      <c r="D21" s="2">
        <v>1830</v>
      </c>
      <c r="E21" s="1">
        <f t="shared" si="1"/>
        <v>1830</v>
      </c>
      <c r="F21" s="2">
        <v>1830</v>
      </c>
      <c r="G21" s="1">
        <f t="shared" si="2"/>
        <v>183000</v>
      </c>
      <c r="H21">
        <f t="shared" si="3"/>
        <v>36.6</v>
      </c>
      <c r="I21">
        <f t="shared" si="4"/>
        <v>1866.6</v>
      </c>
    </row>
    <row r="22" spans="1:10" x14ac:dyDescent="0.25">
      <c r="A22" s="1">
        <v>1</v>
      </c>
      <c r="B22" s="1">
        <f t="shared" si="0"/>
        <v>100</v>
      </c>
      <c r="C22" s="2" t="s">
        <v>3</v>
      </c>
      <c r="D22" s="2">
        <v>852</v>
      </c>
      <c r="E22" s="1">
        <f t="shared" si="1"/>
        <v>852</v>
      </c>
      <c r="F22" s="2">
        <v>852</v>
      </c>
      <c r="G22" s="1">
        <f t="shared" si="2"/>
        <v>85200</v>
      </c>
      <c r="H22">
        <f t="shared" si="3"/>
        <v>17.04</v>
      </c>
      <c r="I22">
        <f t="shared" si="4"/>
        <v>869.04</v>
      </c>
    </row>
    <row r="23" spans="1:10" x14ac:dyDescent="0.25">
      <c r="A23" s="1">
        <v>1</v>
      </c>
      <c r="B23" s="1">
        <f t="shared" si="0"/>
        <v>100</v>
      </c>
      <c r="C23" s="2" t="s">
        <v>15</v>
      </c>
      <c r="D23" s="1">
        <v>8.93</v>
      </c>
      <c r="E23" s="1">
        <f t="shared" si="1"/>
        <v>8.93</v>
      </c>
      <c r="F23" s="1">
        <v>8.93</v>
      </c>
      <c r="G23" s="1">
        <f t="shared" si="2"/>
        <v>893</v>
      </c>
      <c r="H23">
        <f t="shared" si="3"/>
        <v>0.17860000000000001</v>
      </c>
      <c r="I23">
        <f t="shared" si="4"/>
        <v>9.1085999999999991</v>
      </c>
    </row>
    <row r="24" spans="1:10" x14ac:dyDescent="0.25">
      <c r="A24" s="1">
        <v>2</v>
      </c>
      <c r="B24" s="1">
        <f t="shared" si="0"/>
        <v>200</v>
      </c>
      <c r="C24" s="2" t="s">
        <v>41</v>
      </c>
      <c r="D24" s="2">
        <v>116</v>
      </c>
      <c r="E24" s="1">
        <f t="shared" si="1"/>
        <v>232</v>
      </c>
      <c r="F24" s="2">
        <v>116</v>
      </c>
      <c r="G24" s="1">
        <f t="shared" si="2"/>
        <v>23200</v>
      </c>
      <c r="H24">
        <f t="shared" si="3"/>
        <v>4.6399999999999997</v>
      </c>
      <c r="I24">
        <f t="shared" si="4"/>
        <v>236.64</v>
      </c>
    </row>
    <row r="25" spans="1:10" x14ac:dyDescent="0.25">
      <c r="A25" s="1">
        <v>1</v>
      </c>
      <c r="B25" s="1">
        <f t="shared" si="0"/>
        <v>100</v>
      </c>
      <c r="C25" s="2" t="s">
        <v>8</v>
      </c>
      <c r="D25" s="2">
        <v>193.71</v>
      </c>
      <c r="E25" s="1">
        <f t="shared" si="1"/>
        <v>193.71</v>
      </c>
      <c r="F25" s="1">
        <v>173.89</v>
      </c>
      <c r="G25" s="1">
        <f t="shared" si="2"/>
        <v>17389</v>
      </c>
      <c r="H25">
        <f t="shared" si="3"/>
        <v>3.8742000000000001</v>
      </c>
      <c r="I25">
        <f t="shared" si="4"/>
        <v>197.58420000000001</v>
      </c>
    </row>
    <row r="26" spans="1:10" x14ac:dyDescent="0.25">
      <c r="A26" s="1">
        <v>1</v>
      </c>
      <c r="B26" s="1">
        <f t="shared" si="0"/>
        <v>100</v>
      </c>
      <c r="C26" s="2" t="s">
        <v>2</v>
      </c>
      <c r="D26" s="2">
        <v>1250</v>
      </c>
      <c r="E26" s="1">
        <f t="shared" si="1"/>
        <v>1250</v>
      </c>
      <c r="F26" s="2">
        <v>1250</v>
      </c>
      <c r="G26" s="1">
        <f t="shared" si="2"/>
        <v>125000</v>
      </c>
      <c r="H26">
        <f t="shared" si="3"/>
        <v>25</v>
      </c>
      <c r="I26">
        <f t="shared" si="4"/>
        <v>1275</v>
      </c>
    </row>
    <row r="27" spans="1:10" x14ac:dyDescent="0.25">
      <c r="A27" s="1">
        <v>1</v>
      </c>
      <c r="B27" s="1">
        <f t="shared" si="0"/>
        <v>100</v>
      </c>
      <c r="C27" s="2" t="s">
        <v>14</v>
      </c>
      <c r="D27" s="2">
        <v>140</v>
      </c>
      <c r="E27" s="1">
        <f t="shared" si="1"/>
        <v>140</v>
      </c>
      <c r="F27" s="2">
        <v>140</v>
      </c>
      <c r="G27" s="1">
        <f t="shared" si="2"/>
        <v>14000</v>
      </c>
      <c r="H27">
        <f t="shared" si="3"/>
        <v>2.8000000000000003</v>
      </c>
      <c r="I27">
        <f t="shared" si="4"/>
        <v>142.80000000000001</v>
      </c>
    </row>
    <row r="28" spans="1:10" x14ac:dyDescent="0.25">
      <c r="A28" s="1">
        <v>1</v>
      </c>
      <c r="B28" s="1">
        <f t="shared" si="0"/>
        <v>100</v>
      </c>
      <c r="C28" s="2" t="s">
        <v>13</v>
      </c>
      <c r="D28" s="2">
        <v>500</v>
      </c>
      <c r="E28" s="1">
        <f t="shared" si="1"/>
        <v>500</v>
      </c>
      <c r="F28" s="2">
        <v>500</v>
      </c>
      <c r="G28" s="1">
        <f t="shared" si="2"/>
        <v>50000</v>
      </c>
      <c r="H28">
        <f t="shared" si="3"/>
        <v>10</v>
      </c>
      <c r="I28">
        <f t="shared" si="4"/>
        <v>510</v>
      </c>
      <c r="J28" s="4"/>
    </row>
    <row r="29" spans="1:10" x14ac:dyDescent="0.25">
      <c r="A29" s="1">
        <v>1</v>
      </c>
      <c r="B29" s="1">
        <f t="shared" si="0"/>
        <v>100</v>
      </c>
      <c r="C29" s="2" t="s">
        <v>16</v>
      </c>
      <c r="D29" s="2">
        <v>100</v>
      </c>
      <c r="E29" s="1">
        <f t="shared" si="1"/>
        <v>100</v>
      </c>
      <c r="F29" s="1">
        <v>85</v>
      </c>
      <c r="G29" s="1">
        <f t="shared" si="2"/>
        <v>8500</v>
      </c>
      <c r="H29">
        <f t="shared" si="3"/>
        <v>2</v>
      </c>
      <c r="I29">
        <f t="shared" si="4"/>
        <v>102</v>
      </c>
    </row>
    <row r="30" spans="1:10" x14ac:dyDescent="0.25">
      <c r="A30" s="1">
        <v>2</v>
      </c>
      <c r="B30" s="1">
        <f t="shared" si="0"/>
        <v>200</v>
      </c>
      <c r="C30" s="2" t="s">
        <v>20</v>
      </c>
      <c r="D30" s="2">
        <v>55</v>
      </c>
      <c r="E30" s="1">
        <f t="shared" si="1"/>
        <v>110</v>
      </c>
      <c r="F30" s="1">
        <v>55</v>
      </c>
      <c r="G30" s="1">
        <f t="shared" si="2"/>
        <v>11000</v>
      </c>
      <c r="H30">
        <f t="shared" si="3"/>
        <v>2.2000000000000002</v>
      </c>
      <c r="I30">
        <f t="shared" si="4"/>
        <v>112.2</v>
      </c>
    </row>
    <row r="31" spans="1:10" x14ac:dyDescent="0.25">
      <c r="A31" s="1">
        <v>3</v>
      </c>
      <c r="B31" s="1">
        <f t="shared" si="0"/>
        <v>300</v>
      </c>
      <c r="C31" s="2" t="s">
        <v>21</v>
      </c>
      <c r="D31" s="2">
        <v>3.73</v>
      </c>
      <c r="E31" s="1">
        <f t="shared" si="1"/>
        <v>11.19</v>
      </c>
      <c r="F31" s="1">
        <v>2.4900000000000002</v>
      </c>
      <c r="G31" s="1">
        <f t="shared" si="2"/>
        <v>747.00000000000011</v>
      </c>
      <c r="H31">
        <f t="shared" si="3"/>
        <v>0.2238</v>
      </c>
      <c r="I31">
        <f t="shared" si="4"/>
        <v>11.4138</v>
      </c>
    </row>
    <row r="32" spans="1:10" x14ac:dyDescent="0.25">
      <c r="A32" s="1">
        <v>1</v>
      </c>
      <c r="B32" s="1">
        <f t="shared" si="0"/>
        <v>100</v>
      </c>
      <c r="C32" s="2" t="s">
        <v>22</v>
      </c>
      <c r="D32" s="2">
        <v>4.37</v>
      </c>
      <c r="E32" s="1">
        <f t="shared" si="1"/>
        <v>4.37</v>
      </c>
      <c r="F32" s="1">
        <v>2.91</v>
      </c>
      <c r="G32" s="1">
        <f t="shared" si="2"/>
        <v>291</v>
      </c>
      <c r="H32">
        <f t="shared" si="3"/>
        <v>8.7400000000000005E-2</v>
      </c>
      <c r="I32">
        <f t="shared" si="4"/>
        <v>4.4573999999999998</v>
      </c>
    </row>
    <row r="33" spans="1:9" x14ac:dyDescent="0.25">
      <c r="A33" s="1">
        <v>1</v>
      </c>
      <c r="B33" s="1">
        <f t="shared" si="0"/>
        <v>100</v>
      </c>
      <c r="C33" s="2" t="s">
        <v>44</v>
      </c>
      <c r="D33" s="2">
        <v>120</v>
      </c>
      <c r="E33" s="1">
        <f t="shared" si="1"/>
        <v>120</v>
      </c>
      <c r="H33">
        <f t="shared" si="3"/>
        <v>2.4</v>
      </c>
      <c r="I33">
        <f t="shared" si="4"/>
        <v>122.4</v>
      </c>
    </row>
    <row r="34" spans="1:9" x14ac:dyDescent="0.25">
      <c r="D34" s="2" t="s">
        <v>35</v>
      </c>
      <c r="E34" s="3">
        <f>SUM(E2:E33)</f>
        <v>6562.5599999999986</v>
      </c>
      <c r="F34" s="1" t="s">
        <v>36</v>
      </c>
      <c r="G34" s="3">
        <f>SUM(G2:G32)</f>
        <v>634246</v>
      </c>
      <c r="H34" t="s">
        <v>45</v>
      </c>
      <c r="I34" s="5">
        <f>SUM(I2:I33)</f>
        <v>6693.8112000000001</v>
      </c>
    </row>
    <row r="35" spans="1:9" x14ac:dyDescent="0.25">
      <c r="F35" s="1" t="s">
        <v>37</v>
      </c>
      <c r="G35" s="3">
        <f>G34/100</f>
        <v>6342.46</v>
      </c>
    </row>
    <row r="45" spans="1:9" x14ac:dyDescent="0.25">
      <c r="I45" t="s">
        <v>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15" sqref="B15"/>
    </sheetView>
  </sheetViews>
  <sheetFormatPr defaultRowHeight="15" x14ac:dyDescent="0.25"/>
  <cols>
    <col min="1" max="1" width="38" bestFit="1" customWidth="1"/>
    <col min="2" max="2" width="16.85546875" bestFit="1" customWidth="1"/>
    <col min="3" max="3" width="14.5703125" bestFit="1" customWidth="1"/>
    <col min="4" max="4" width="15.5703125" bestFit="1" customWidth="1"/>
  </cols>
  <sheetData>
    <row r="1" spans="1:4" x14ac:dyDescent="0.25">
      <c r="A1" t="s">
        <v>34</v>
      </c>
      <c r="B1" t="s">
        <v>46</v>
      </c>
      <c r="C1" t="s">
        <v>47</v>
      </c>
      <c r="D1" t="s">
        <v>48</v>
      </c>
    </row>
    <row r="2" spans="1:4" x14ac:dyDescent="0.25">
      <c r="A2" t="s">
        <v>49</v>
      </c>
      <c r="B2">
        <v>1</v>
      </c>
      <c r="C2">
        <v>365.01</v>
      </c>
      <c r="D2">
        <f>C2*B2</f>
        <v>365.01</v>
      </c>
    </row>
    <row r="3" spans="1:4" x14ac:dyDescent="0.25">
      <c r="A3" t="s">
        <v>50</v>
      </c>
      <c r="B3">
        <v>1</v>
      </c>
      <c r="C3">
        <v>331.08</v>
      </c>
      <c r="D3">
        <f t="shared" ref="D3:D7" si="0">C3*B3</f>
        <v>331.08</v>
      </c>
    </row>
    <row r="4" spans="1:4" x14ac:dyDescent="0.25">
      <c r="A4" t="s">
        <v>51</v>
      </c>
      <c r="B4">
        <v>2</v>
      </c>
      <c r="C4">
        <v>164.2</v>
      </c>
      <c r="D4">
        <f t="shared" si="0"/>
        <v>328.4</v>
      </c>
    </row>
    <row r="5" spans="1:4" x14ac:dyDescent="0.25">
      <c r="A5" t="s">
        <v>52</v>
      </c>
      <c r="B5">
        <v>2</v>
      </c>
      <c r="C5">
        <v>88.17</v>
      </c>
      <c r="D5">
        <f t="shared" si="0"/>
        <v>176.34</v>
      </c>
    </row>
    <row r="6" spans="1:4" x14ac:dyDescent="0.25">
      <c r="A6" t="s">
        <v>53</v>
      </c>
      <c r="B6">
        <v>2</v>
      </c>
      <c r="C6">
        <f>99.52 /2</f>
        <v>49.76</v>
      </c>
      <c r="D6">
        <f t="shared" si="0"/>
        <v>99.52</v>
      </c>
    </row>
    <row r="7" spans="1:4" x14ac:dyDescent="0.25">
      <c r="A7" t="s">
        <v>54</v>
      </c>
      <c r="B7">
        <v>1</v>
      </c>
      <c r="C7">
        <v>48.85</v>
      </c>
      <c r="D7">
        <f t="shared" si="0"/>
        <v>48.85</v>
      </c>
    </row>
    <row r="8" spans="1:4" x14ac:dyDescent="0.25">
      <c r="A8" t="s">
        <v>55</v>
      </c>
      <c r="D8">
        <f>SUM(D2:D7)</f>
        <v>1349.1999999999996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listRamka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Рогожин</dc:creator>
  <cp:lastModifiedBy>Владимир Рогожин</cp:lastModifiedBy>
  <dcterms:created xsi:type="dcterms:W3CDTF">2016-05-26T14:00:10Z</dcterms:created>
  <dcterms:modified xsi:type="dcterms:W3CDTF">2016-05-28T14:33:02Z</dcterms:modified>
</cp:coreProperties>
</file>