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aa1929d740907/Documentos/"/>
    </mc:Choice>
  </mc:AlternateContent>
  <xr:revisionPtr revIDLastSave="1" documentId="8_{C6C88392-3F0E-4278-88B4-758C85C2F2D8}" xr6:coauthVersionLast="47" xr6:coauthVersionMax="47" xr10:uidLastSave="{CF73A162-5763-4F9F-B1FB-A06C62CCDC95}"/>
  <bookViews>
    <workbookView xWindow="-120" yWindow="-120" windowWidth="29040" windowHeight="15720" xr2:uid="{A1C99EC1-FED1-4222-BB88-7C7469A12062}"/>
  </bookViews>
  <sheets>
    <sheet name="investimento" sheetId="1" r:id="rId1"/>
    <sheet name="tbl_apoio" sheetId="2" r:id="rId2"/>
  </sheets>
  <definedNames>
    <definedName name="_xlnm._FilterDatabase" localSheetId="1" hidden="1">tbl_apoio!$A$2:$D$2</definedName>
    <definedName name="aporte">investimento!$D$19</definedName>
    <definedName name="dividendo">investimento!$D$23</definedName>
    <definedName name="patrimonio">investimento!$D$22</definedName>
    <definedName name="qtd_anos">investimento!$D$20</definedName>
    <definedName name="rendimento">investimento!$D$15</definedName>
    <definedName name="rendimento_mensal">investimento!$D$21</definedName>
    <definedName name="salario">investimento!$D$14</definedName>
    <definedName name="sugestao_investimento">investimento!$D$16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D38" i="1" s="1"/>
  <c r="C39" i="1"/>
  <c r="C40" i="1"/>
  <c r="C41" i="1"/>
  <c r="C3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33" i="1"/>
  <c r="D21" i="1"/>
  <c r="D22" i="1" s="1"/>
  <c r="D23" i="1" s="1"/>
  <c r="D16" i="1"/>
  <c r="D36" i="1" l="1"/>
  <c r="D41" i="1"/>
  <c r="D40" i="1"/>
  <c r="D39" i="1"/>
  <c r="D37" i="1"/>
  <c r="D42" i="1" s="1"/>
  <c r="C28" i="1"/>
  <c r="D28" i="1" s="1"/>
  <c r="C26" i="1"/>
  <c r="D26" i="1" s="1"/>
  <c r="C27" i="1"/>
  <c r="D27" i="1" s="1"/>
  <c r="C29" i="1"/>
  <c r="D29" i="1" s="1"/>
  <c r="C30" i="1"/>
  <c r="D30" i="1" s="1"/>
</calcChain>
</file>

<file path=xl/sharedStrings.xml><?xml version="1.0" encoding="utf-8"?>
<sst xmlns="http://schemas.openxmlformats.org/spreadsheetml/2006/main" count="69" uniqueCount="34">
  <si>
    <t>Investimento mensal</t>
  </si>
  <si>
    <t>patrimonio acumulado</t>
  </si>
  <si>
    <t>dividendos mensais</t>
  </si>
  <si>
    <t>quanto em 2 anos?</t>
  </si>
  <si>
    <t>quanto em 5 anos?</t>
  </si>
  <si>
    <t>quando em 10 anos?</t>
  </si>
  <si>
    <t>quanto em 30 anos?</t>
  </si>
  <si>
    <t>quanto em 20 anos?</t>
  </si>
  <si>
    <t>Cenarios</t>
  </si>
  <si>
    <t>configurações</t>
  </si>
  <si>
    <t>salario</t>
  </si>
  <si>
    <t>rendimento carteira</t>
  </si>
  <si>
    <t>Valor a ser investido por mês</t>
  </si>
  <si>
    <t>Agressivo</t>
  </si>
  <si>
    <t>Dividendo</t>
  </si>
  <si>
    <t>Percentual sugerido</t>
  </si>
  <si>
    <t>valores</t>
  </si>
  <si>
    <t>TIPOS DE FII</t>
  </si>
  <si>
    <t>PAPEL</t>
  </si>
  <si>
    <t>TIJOLO</t>
  </si>
  <si>
    <t>HIBRIDOS</t>
  </si>
  <si>
    <t>PERFIL</t>
  </si>
  <si>
    <t>FOFs</t>
  </si>
  <si>
    <t>DESENVOLVIMENTO</t>
  </si>
  <si>
    <t>HOTELARIAS</t>
  </si>
  <si>
    <t>Consevador</t>
  </si>
  <si>
    <t>TIPO DE FII</t>
  </si>
  <si>
    <t>%</t>
  </si>
  <si>
    <t>chave</t>
  </si>
  <si>
    <t>Moderado</t>
  </si>
  <si>
    <t>sugestão de investimento (30%)</t>
  </si>
  <si>
    <t>quanto investir por mês?</t>
  </si>
  <si>
    <t>por quantos anos?</t>
  </si>
  <si>
    <t>taxa de redimento mensal?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</si>
</sst>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8" borderId="0" applyNumberFormat="0" applyBorder="0" applyAlignment="0" applyProtection="0"/>
  </cellStyleXfs>
  <cellXfs count="55">
    <xf numFmtId="0" fontId="0" fillId="0" borderId="0" xfId="0"/>
    <xf numFmtId="0" fontId="4" fillId="4" borderId="0" xfId="0" applyFont="1" applyFill="1"/>
    <xf numFmtId="0" fontId="5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/>
    <xf numFmtId="0" fontId="0" fillId="5" borderId="2" xfId="0" applyFill="1" applyBorder="1" applyAlignment="1">
      <alignment vertical="center"/>
    </xf>
    <xf numFmtId="164" fontId="3" fillId="6" borderId="4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0" fontId="3" fillId="6" borderId="6" xfId="0" applyNumberFormat="1" applyFont="1" applyFill="1" applyBorder="1" applyAlignment="1">
      <alignment horizontal="center"/>
    </xf>
    <xf numFmtId="8" fontId="3" fillId="6" borderId="8" xfId="0" applyNumberFormat="1" applyFont="1" applyFill="1" applyBorder="1" applyAlignment="1">
      <alignment horizontal="center"/>
    </xf>
    <xf numFmtId="8" fontId="3" fillId="6" borderId="6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8" borderId="0" xfId="2" applyAlignment="1">
      <alignment horizontal="center"/>
    </xf>
    <xf numFmtId="0" fontId="0" fillId="3" borderId="0" xfId="0" applyFill="1"/>
    <xf numFmtId="0" fontId="8" fillId="8" borderId="0" xfId="2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9" fontId="0" fillId="0" borderId="25" xfId="0" applyNumberForma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8" fontId="0" fillId="3" borderId="11" xfId="0" applyNumberForma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5" xfId="0" applyNumberFormat="1" applyFill="1" applyBorder="1" applyAlignment="1">
      <alignment horizontal="center"/>
    </xf>
    <xf numFmtId="8" fontId="0" fillId="3" borderId="17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  <xf numFmtId="0" fontId="4" fillId="9" borderId="0" xfId="0" applyFont="1" applyFill="1"/>
    <xf numFmtId="0" fontId="4" fillId="9" borderId="0" xfId="0" applyFont="1" applyFill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123825</xdr:rowOff>
    </xdr:from>
    <xdr:to>
      <xdr:col>4</xdr:col>
      <xdr:colOff>28575</xdr:colOff>
      <xdr:row>10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D65AF6-A3E9-D026-E24A-E7930270B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23825"/>
          <a:ext cx="6619875" cy="1952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5B48-CE63-4AEF-803D-878654BFDCCB}">
  <dimension ref="A12:G57"/>
  <sheetViews>
    <sheetView showGridLines="0" tabSelected="1" workbookViewId="0">
      <selection activeCell="F13" sqref="F13"/>
    </sheetView>
  </sheetViews>
  <sheetFormatPr defaultColWidth="0" defaultRowHeight="15" x14ac:dyDescent="0.25"/>
  <cols>
    <col min="1" max="1" width="9.140625" customWidth="1"/>
    <col min="2" max="2" width="29.140625" customWidth="1"/>
    <col min="3" max="3" width="39.85546875" customWidth="1"/>
    <col min="4" max="4" width="29.5703125" customWidth="1"/>
    <col min="5" max="5" width="15.42578125" customWidth="1"/>
    <col min="6" max="6" width="4.28515625" customWidth="1"/>
    <col min="7" max="7" width="4.85546875" customWidth="1"/>
    <col min="8" max="16384" width="9.140625" hidden="1"/>
  </cols>
  <sheetData>
    <row r="12" spans="2:4" ht="15.75" thickBot="1" x14ac:dyDescent="0.3"/>
    <row r="13" spans="2:4" ht="26.25" x14ac:dyDescent="0.25">
      <c r="B13" s="13" t="s">
        <v>9</v>
      </c>
      <c r="C13" s="14"/>
      <c r="D13" s="7"/>
    </row>
    <row r="14" spans="2:4" ht="15.75" thickBot="1" x14ac:dyDescent="0.3">
      <c r="B14" s="15" t="s">
        <v>10</v>
      </c>
      <c r="C14" s="16"/>
      <c r="D14" s="44">
        <v>5000</v>
      </c>
    </row>
    <row r="15" spans="2:4" ht="15.75" thickBot="1" x14ac:dyDescent="0.3">
      <c r="B15" s="17" t="s">
        <v>11</v>
      </c>
      <c r="C15" s="18"/>
      <c r="D15" s="45">
        <v>0.01</v>
      </c>
    </row>
    <row r="16" spans="2:4" ht="15.75" thickBot="1" x14ac:dyDescent="0.3">
      <c r="B16" s="19" t="s">
        <v>30</v>
      </c>
      <c r="C16" s="20"/>
      <c r="D16" s="46">
        <f>salario*30%</f>
        <v>1500</v>
      </c>
    </row>
    <row r="17" spans="1:4" ht="12" customHeight="1" thickBot="1" x14ac:dyDescent="0.3"/>
    <row r="18" spans="1:4" ht="33.75" customHeight="1" x14ac:dyDescent="0.25">
      <c r="B18" s="21" t="s">
        <v>0</v>
      </c>
      <c r="C18" s="22"/>
      <c r="D18" s="2"/>
    </row>
    <row r="19" spans="1:4" ht="18" thickBot="1" x14ac:dyDescent="0.35">
      <c r="B19" s="23" t="s">
        <v>31</v>
      </c>
      <c r="C19" s="24"/>
      <c r="D19" s="8">
        <v>1500</v>
      </c>
    </row>
    <row r="20" spans="1:4" ht="18" thickBot="1" x14ac:dyDescent="0.35">
      <c r="B20" s="25" t="s">
        <v>32</v>
      </c>
      <c r="C20" s="26"/>
      <c r="D20" s="9">
        <v>5</v>
      </c>
    </row>
    <row r="21" spans="1:4" ht="18" thickBot="1" x14ac:dyDescent="0.35">
      <c r="B21" s="25" t="s">
        <v>33</v>
      </c>
      <c r="C21" s="26"/>
      <c r="D21" s="10">
        <f>rendimento</f>
        <v>0.01</v>
      </c>
    </row>
    <row r="22" spans="1:4" ht="18" thickBot="1" x14ac:dyDescent="0.35">
      <c r="B22" s="29" t="s">
        <v>1</v>
      </c>
      <c r="C22" s="30"/>
      <c r="D22" s="12">
        <f>FV(rendimento_mensal,qtd_anos*12,aporte*-1)</f>
        <v>122504.50478461369</v>
      </c>
    </row>
    <row r="23" spans="1:4" ht="18" thickBot="1" x14ac:dyDescent="0.35">
      <c r="B23" s="27" t="s">
        <v>2</v>
      </c>
      <c r="C23" s="28"/>
      <c r="D23" s="11">
        <f>D22*$D$15</f>
        <v>1225.0450478461369</v>
      </c>
    </row>
    <row r="24" spans="1:4" ht="15.75" thickBot="1" x14ac:dyDescent="0.3"/>
    <row r="25" spans="1:4" ht="36.75" customHeight="1" thickBot="1" x14ac:dyDescent="0.3">
      <c r="B25" s="21" t="s">
        <v>8</v>
      </c>
      <c r="C25" s="22"/>
      <c r="D25" s="3" t="s">
        <v>14</v>
      </c>
    </row>
    <row r="26" spans="1:4" ht="15.75" thickBot="1" x14ac:dyDescent="0.3">
      <c r="A26" s="1">
        <v>2</v>
      </c>
      <c r="B26" s="4" t="s">
        <v>3</v>
      </c>
      <c r="C26" s="47">
        <f>FV($D$21,$A26*12,D19*-1)</f>
        <v>40460.197279787244</v>
      </c>
      <c r="D26" s="48">
        <f>$C26*rendimento</f>
        <v>404.60197279787246</v>
      </c>
    </row>
    <row r="27" spans="1:4" ht="15.75" thickBot="1" x14ac:dyDescent="0.3">
      <c r="A27" s="1">
        <v>5</v>
      </c>
      <c r="B27" s="5" t="s">
        <v>4</v>
      </c>
      <c r="C27" s="49">
        <f>FV($D$21,$A27*12,D19*-1)</f>
        <v>122504.50478461369</v>
      </c>
      <c r="D27" s="50">
        <f>$C27*rendimento</f>
        <v>1225.0450478461369</v>
      </c>
    </row>
    <row r="28" spans="1:4" ht="15.75" thickBot="1" x14ac:dyDescent="0.3">
      <c r="A28" s="1">
        <v>10</v>
      </c>
      <c r="B28" s="5" t="s">
        <v>5</v>
      </c>
      <c r="C28" s="49">
        <f>FV($D$21,$A28*12,D19*-1)</f>
        <v>345058.03418605047</v>
      </c>
      <c r="D28" s="50">
        <f>$C28*rendimento</f>
        <v>3450.5803418605046</v>
      </c>
    </row>
    <row r="29" spans="1:4" ht="15.75" thickBot="1" x14ac:dyDescent="0.3">
      <c r="A29" s="1">
        <v>20</v>
      </c>
      <c r="B29" s="5" t="s">
        <v>7</v>
      </c>
      <c r="C29" s="49">
        <f>FV($D$21,$A29*12,D19*-1)</f>
        <v>1483883.0480810446</v>
      </c>
      <c r="D29" s="50">
        <f>$C29*rendimento</f>
        <v>14838.830480810446</v>
      </c>
    </row>
    <row r="30" spans="1:4" ht="15.75" thickBot="1" x14ac:dyDescent="0.3">
      <c r="A30" s="1">
        <v>30</v>
      </c>
      <c r="B30" s="6" t="s">
        <v>6</v>
      </c>
      <c r="C30" s="51">
        <f>FV($D$21,$A30*12,D19*-1)</f>
        <v>5242446.1991527593</v>
      </c>
      <c r="D30" s="52">
        <f>$C30*rendimento</f>
        <v>52424.461991527591</v>
      </c>
    </row>
    <row r="32" spans="1:4" x14ac:dyDescent="0.25">
      <c r="B32" s="34" t="s">
        <v>21</v>
      </c>
      <c r="C32" s="34"/>
      <c r="D32" s="32" t="s">
        <v>29</v>
      </c>
    </row>
    <row r="33" spans="2:4" x14ac:dyDescent="0.25">
      <c r="B33" s="38" t="s">
        <v>12</v>
      </c>
      <c r="C33" s="35"/>
      <c r="D33" s="39">
        <f>aporte</f>
        <v>1500</v>
      </c>
    </row>
    <row r="35" spans="2:4" x14ac:dyDescent="0.25">
      <c r="B35" s="36" t="s">
        <v>17</v>
      </c>
      <c r="C35" s="36" t="s">
        <v>15</v>
      </c>
      <c r="D35" s="36" t="s">
        <v>16</v>
      </c>
    </row>
    <row r="36" spans="2:4" x14ac:dyDescent="0.25">
      <c r="B36" s="31" t="s">
        <v>18</v>
      </c>
      <c r="C36" s="37">
        <f>VLOOKUP($D$32&amp;"-"&amp;$B36,tbl_apoio!$A:$D,4,FALSE)</f>
        <v>0.32</v>
      </c>
      <c r="D36" s="40">
        <f>C36*$D$33</f>
        <v>480</v>
      </c>
    </row>
    <row r="37" spans="2:4" x14ac:dyDescent="0.25">
      <c r="B37" s="31" t="s">
        <v>19</v>
      </c>
      <c r="C37" s="37">
        <f>VLOOKUP($D$32&amp;"-"&amp;$B37,tbl_apoio!$A:$D,4,FALSE)</f>
        <v>0.4</v>
      </c>
      <c r="D37" s="40">
        <f t="shared" ref="D37:D41" si="0">C37*$D$33</f>
        <v>600</v>
      </c>
    </row>
    <row r="38" spans="2:4" x14ac:dyDescent="0.25">
      <c r="B38" s="31" t="s">
        <v>20</v>
      </c>
      <c r="C38" s="37">
        <f>VLOOKUP($D$32&amp;"-"&amp;$B38,tbl_apoio!$A:$D,4,FALSE)</f>
        <v>0.08</v>
      </c>
      <c r="D38" s="40">
        <f t="shared" si="0"/>
        <v>120</v>
      </c>
    </row>
    <row r="39" spans="2:4" x14ac:dyDescent="0.25">
      <c r="B39" s="31" t="s">
        <v>22</v>
      </c>
      <c r="C39" s="37">
        <f>VLOOKUP($D$32&amp;"-"&amp;$B39,tbl_apoio!$A:$D,4,FALSE)</f>
        <v>0.05</v>
      </c>
      <c r="D39" s="40">
        <f t="shared" si="0"/>
        <v>75</v>
      </c>
    </row>
    <row r="40" spans="2:4" x14ac:dyDescent="0.25">
      <c r="B40" s="31" t="s">
        <v>23</v>
      </c>
      <c r="C40" s="37">
        <f>VLOOKUP($D$32&amp;"-"&amp;$B40,tbl_apoio!$A:$D,4,FALSE)</f>
        <v>0.05</v>
      </c>
      <c r="D40" s="40">
        <f t="shared" si="0"/>
        <v>75</v>
      </c>
    </row>
    <row r="41" spans="2:4" x14ac:dyDescent="0.25">
      <c r="B41" s="31" t="s">
        <v>24</v>
      </c>
      <c r="C41" s="37">
        <f>VLOOKUP($D$32&amp;"-"&amp;$B41,tbl_apoio!$A:$D,4,FALSE)</f>
        <v>0.1</v>
      </c>
      <c r="D41" s="40">
        <f t="shared" si="0"/>
        <v>150</v>
      </c>
    </row>
    <row r="42" spans="2:4" x14ac:dyDescent="0.25">
      <c r="B42" s="33"/>
      <c r="C42" s="33"/>
      <c r="D42" s="36">
        <f>SUM(D36:D41)</f>
        <v>1500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3">
    <mergeCell ref="B32:C32"/>
    <mergeCell ref="B33:C33"/>
    <mergeCell ref="B25:C25"/>
    <mergeCell ref="B19:C19"/>
    <mergeCell ref="B20:C20"/>
    <mergeCell ref="B21:C21"/>
    <mergeCell ref="B23:C23"/>
    <mergeCell ref="B22:C22"/>
    <mergeCell ref="B13:C13"/>
    <mergeCell ref="B14:C14"/>
    <mergeCell ref="B15:C15"/>
    <mergeCell ref="B16:C16"/>
    <mergeCell ref="B18:C18"/>
  </mergeCells>
  <dataValidations count="1">
    <dataValidation type="list" allowBlank="1" showInputMessage="1" showErrorMessage="1" sqref="D32" xr:uid="{62EEA5E8-7C49-4062-A53E-0D102A79BF34}">
      <formula1>"Consevador,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FA47-DAC8-4BC7-987B-0AE9F22FBE53}">
  <dimension ref="A2:D20"/>
  <sheetViews>
    <sheetView workbookViewId="0">
      <selection activeCell="A2" sqref="A2"/>
    </sheetView>
  </sheetViews>
  <sheetFormatPr defaultRowHeight="15" x14ac:dyDescent="0.25"/>
  <cols>
    <col min="1" max="1" width="31" bestFit="1" customWidth="1"/>
    <col min="2" max="3" width="19" bestFit="1" customWidth="1"/>
    <col min="4" max="4" width="12.7109375" bestFit="1" customWidth="1"/>
  </cols>
  <sheetData>
    <row r="2" spans="1:4" x14ac:dyDescent="0.25">
      <c r="A2" s="53" t="s">
        <v>28</v>
      </c>
      <c r="B2" s="54" t="s">
        <v>21</v>
      </c>
      <c r="C2" s="54" t="s">
        <v>26</v>
      </c>
      <c r="D2" s="54" t="s">
        <v>27</v>
      </c>
    </row>
    <row r="3" spans="1:4" x14ac:dyDescent="0.25">
      <c r="A3" t="str">
        <f>$B3&amp;"-"&amp;C3</f>
        <v>Consevador-PAPEL</v>
      </c>
      <c r="B3" s="31" t="s">
        <v>25</v>
      </c>
      <c r="C3" s="31" t="s">
        <v>18</v>
      </c>
      <c r="D3" s="37">
        <v>0.3</v>
      </c>
    </row>
    <row r="4" spans="1:4" x14ac:dyDescent="0.25">
      <c r="A4" t="str">
        <f t="shared" ref="A4:A20" si="0">$B4&amp;"-"&amp;C4</f>
        <v>Consevador-TIJOLO</v>
      </c>
      <c r="B4" s="31" t="s">
        <v>25</v>
      </c>
      <c r="C4" s="31" t="s">
        <v>19</v>
      </c>
      <c r="D4" s="37">
        <v>0.5</v>
      </c>
    </row>
    <row r="5" spans="1:4" x14ac:dyDescent="0.25">
      <c r="A5" t="str">
        <f t="shared" si="0"/>
        <v>Consevador-HIBRIDOS</v>
      </c>
      <c r="B5" s="31" t="s">
        <v>25</v>
      </c>
      <c r="C5" s="31" t="s">
        <v>20</v>
      </c>
      <c r="D5" s="37">
        <v>0.1</v>
      </c>
    </row>
    <row r="6" spans="1:4" x14ac:dyDescent="0.25">
      <c r="A6" t="str">
        <f t="shared" si="0"/>
        <v>Consevador-FOFs</v>
      </c>
      <c r="B6" s="31" t="s">
        <v>25</v>
      </c>
      <c r="C6" s="31" t="s">
        <v>22</v>
      </c>
      <c r="D6" s="37">
        <v>0.1</v>
      </c>
    </row>
    <row r="7" spans="1:4" x14ac:dyDescent="0.25">
      <c r="A7" t="str">
        <f t="shared" si="0"/>
        <v>Consevador-DESENVOLVIMENTO</v>
      </c>
      <c r="B7" s="31" t="s">
        <v>25</v>
      </c>
      <c r="C7" s="31" t="s">
        <v>23</v>
      </c>
      <c r="D7" s="37">
        <v>0</v>
      </c>
    </row>
    <row r="8" spans="1:4" x14ac:dyDescent="0.25">
      <c r="A8" s="41" t="str">
        <f t="shared" si="0"/>
        <v>Consevador-HOTELARIAS</v>
      </c>
      <c r="B8" s="42" t="s">
        <v>25</v>
      </c>
      <c r="C8" s="42" t="s">
        <v>24</v>
      </c>
      <c r="D8" s="43">
        <v>0</v>
      </c>
    </row>
    <row r="9" spans="1:4" x14ac:dyDescent="0.25">
      <c r="A9" t="str">
        <f t="shared" si="0"/>
        <v>Moderado-PAPEL</v>
      </c>
      <c r="B9" s="31" t="s">
        <v>29</v>
      </c>
      <c r="C9" s="31" t="s">
        <v>18</v>
      </c>
      <c r="D9" s="37">
        <v>0.32</v>
      </c>
    </row>
    <row r="10" spans="1:4" x14ac:dyDescent="0.25">
      <c r="A10" t="str">
        <f t="shared" si="0"/>
        <v>Moderado-TIJOLO</v>
      </c>
      <c r="B10" s="31" t="s">
        <v>29</v>
      </c>
      <c r="C10" s="31" t="s">
        <v>19</v>
      </c>
      <c r="D10" s="37">
        <v>0.4</v>
      </c>
    </row>
    <row r="11" spans="1:4" x14ac:dyDescent="0.25">
      <c r="A11" t="str">
        <f t="shared" si="0"/>
        <v>Moderado-HIBRIDOS</v>
      </c>
      <c r="B11" s="31" t="s">
        <v>29</v>
      </c>
      <c r="C11" s="31" t="s">
        <v>20</v>
      </c>
      <c r="D11" s="37">
        <v>0.08</v>
      </c>
    </row>
    <row r="12" spans="1:4" x14ac:dyDescent="0.25">
      <c r="A12" t="str">
        <f t="shared" si="0"/>
        <v>Moderado-FOFs</v>
      </c>
      <c r="B12" s="31" t="s">
        <v>29</v>
      </c>
      <c r="C12" s="31" t="s">
        <v>22</v>
      </c>
      <c r="D12" s="37">
        <v>0.05</v>
      </c>
    </row>
    <row r="13" spans="1:4" x14ac:dyDescent="0.25">
      <c r="A13" t="str">
        <f t="shared" si="0"/>
        <v>Moderado-DESENVOLVIMENTO</v>
      </c>
      <c r="B13" s="31" t="s">
        <v>29</v>
      </c>
      <c r="C13" s="31" t="s">
        <v>23</v>
      </c>
      <c r="D13" s="37">
        <v>0.05</v>
      </c>
    </row>
    <row r="14" spans="1:4" x14ac:dyDescent="0.25">
      <c r="A14" s="41" t="str">
        <f t="shared" si="0"/>
        <v>Moderado-HOTELARIAS</v>
      </c>
      <c r="B14" s="42" t="s">
        <v>29</v>
      </c>
      <c r="C14" s="42" t="s">
        <v>24</v>
      </c>
      <c r="D14" s="43">
        <v>0.1</v>
      </c>
    </row>
    <row r="15" spans="1:4" x14ac:dyDescent="0.25">
      <c r="A15" t="str">
        <f t="shared" si="0"/>
        <v>Agressivo-PAPEL</v>
      </c>
      <c r="B15" s="31" t="s">
        <v>13</v>
      </c>
      <c r="C15" s="31" t="s">
        <v>18</v>
      </c>
      <c r="D15" s="37">
        <v>0.5</v>
      </c>
    </row>
    <row r="16" spans="1:4" x14ac:dyDescent="0.25">
      <c r="A16" t="str">
        <f t="shared" si="0"/>
        <v>Agressivo-TIJOLO</v>
      </c>
      <c r="B16" s="31" t="s">
        <v>13</v>
      </c>
      <c r="C16" s="31" t="s">
        <v>19</v>
      </c>
      <c r="D16" s="37">
        <v>0.1</v>
      </c>
    </row>
    <row r="17" spans="1:4" x14ac:dyDescent="0.25">
      <c r="A17" t="str">
        <f t="shared" si="0"/>
        <v>Agressivo-HIBRIDOS</v>
      </c>
      <c r="B17" s="31" t="s">
        <v>13</v>
      </c>
      <c r="C17" s="31" t="s">
        <v>20</v>
      </c>
      <c r="D17" s="37">
        <v>0.05</v>
      </c>
    </row>
    <row r="18" spans="1:4" x14ac:dyDescent="0.25">
      <c r="A18" t="str">
        <f t="shared" si="0"/>
        <v>Agressivo-FOFs</v>
      </c>
      <c r="B18" s="31" t="s">
        <v>13</v>
      </c>
      <c r="C18" s="31" t="s">
        <v>22</v>
      </c>
      <c r="D18" s="37">
        <v>0.05</v>
      </c>
    </row>
    <row r="19" spans="1:4" x14ac:dyDescent="0.25">
      <c r="A19" t="str">
        <f t="shared" si="0"/>
        <v>Agressivo-DESENVOLVIMENTO</v>
      </c>
      <c r="B19" s="31" t="s">
        <v>13</v>
      </c>
      <c r="C19" s="31" t="s">
        <v>23</v>
      </c>
      <c r="D19" s="37">
        <v>0.2</v>
      </c>
    </row>
    <row r="20" spans="1:4" x14ac:dyDescent="0.25">
      <c r="A20" t="str">
        <f t="shared" si="0"/>
        <v>Agressivo-HOTELARIAS</v>
      </c>
      <c r="B20" s="31" t="s">
        <v>13</v>
      </c>
      <c r="C20" s="31" t="s">
        <v>24</v>
      </c>
      <c r="D20" s="37">
        <v>0.1</v>
      </c>
    </row>
  </sheetData>
  <autoFilter ref="A2:D2" xr:uid="{D1C5FA47-DAC8-4BC7-987B-0AE9F22FBE53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investimento</vt:lpstr>
      <vt:lpstr>tbl_apoio</vt:lpstr>
      <vt:lpstr>aporte</vt:lpstr>
      <vt:lpstr>dividendo</vt:lpstr>
      <vt:lpstr>patrimonio</vt:lpstr>
      <vt:lpstr>qtd_anos</vt:lpstr>
      <vt:lpstr>rendimento</vt:lpstr>
      <vt:lpstr>rendimento_mensal</vt:lpstr>
      <vt:lpstr>salario</vt:lpstr>
      <vt:lpstr>sugestao_investimento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tavares</dc:creator>
  <cp:lastModifiedBy>vinicius tavares</cp:lastModifiedBy>
  <dcterms:created xsi:type="dcterms:W3CDTF">2025-05-29T23:50:13Z</dcterms:created>
  <dcterms:modified xsi:type="dcterms:W3CDTF">2025-05-30T15:00:22Z</dcterms:modified>
</cp:coreProperties>
</file>