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vdodda_spglobal_com/Documents/Desktop/Personal/Cricket/NBJ_2022_23/"/>
    </mc:Choice>
  </mc:AlternateContent>
  <xr:revisionPtr revIDLastSave="723" documentId="13_ncr:1_{879B1959-AC6B-4030-8C27-13DFF05F76C6}" xr6:coauthVersionLast="47" xr6:coauthVersionMax="47" xr10:uidLastSave="{D3515475-03E8-4231-950F-D80F8E9B82E3}"/>
  <bookViews>
    <workbookView xWindow="28680" yWindow="-120" windowWidth="29040" windowHeight="16440" activeTab="1" xr2:uid="{61D053B0-8C01-4B8A-A3CE-14D8DEFC2EF9}"/>
  </bookViews>
  <sheets>
    <sheet name="Expenses" sheetId="8" r:id="rId1"/>
    <sheet name="Final_Bill" sheetId="9" r:id="rId2"/>
    <sheet name="Teams" sheetId="1" r:id="rId3"/>
    <sheet name="T-Shirt" sheetId="6" r:id="rId4"/>
    <sheet name="Sheet3" sheetId="3" r:id="rId5"/>
    <sheet name="Amount" sheetId="5" r:id="rId6"/>
    <sheet name="Amount_Team" sheetId="7" r:id="rId7"/>
    <sheet name="Sheet4" sheetId="4" r:id="rId8"/>
    <sheet name="Names" sheetId="2" r:id="rId9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9" l="1"/>
  <c r="H65" i="9"/>
  <c r="C67" i="9"/>
  <c r="E65" i="9"/>
  <c r="C65" i="9"/>
  <c r="H27" i="9"/>
  <c r="B11" i="8"/>
  <c r="H29" i="9"/>
  <c r="AN9" i="6"/>
  <c r="C55" i="9"/>
  <c r="C53" i="9"/>
  <c r="C51" i="9"/>
  <c r="K51" i="9"/>
  <c r="K49" i="9"/>
  <c r="K47" i="9"/>
  <c r="I31" i="9"/>
  <c r="L10" i="9"/>
  <c r="L8" i="9"/>
  <c r="K34" i="9"/>
  <c r="I58" i="9"/>
  <c r="E56" i="9"/>
  <c r="E54" i="9"/>
  <c r="E51" i="9"/>
  <c r="E49" i="9"/>
  <c r="H48" i="9"/>
  <c r="C45" i="9"/>
  <c r="E43" i="9"/>
  <c r="E41" i="9"/>
  <c r="M88" i="8"/>
  <c r="AK57" i="9"/>
  <c r="BD54" i="9"/>
  <c r="AX53" i="9"/>
  <c r="AQ53" i="9"/>
  <c r="AS48" i="9"/>
  <c r="AM48" i="9"/>
  <c r="AM50" i="9" s="1"/>
  <c r="AV46" i="9"/>
  <c r="AS46" i="9"/>
  <c r="AR46" i="9"/>
  <c r="AT46" i="9" s="1"/>
  <c r="AT48" i="9" s="1"/>
  <c r="AT45" i="9"/>
  <c r="AT44" i="9"/>
  <c r="AT43" i="9"/>
  <c r="AV42" i="9"/>
  <c r="AT42" i="9"/>
  <c r="AT41" i="9"/>
  <c r="BD40" i="9"/>
  <c r="AT40" i="9"/>
  <c r="AX39" i="9"/>
  <c r="AT39" i="9"/>
  <c r="BF38" i="9"/>
  <c r="AT38" i="9"/>
  <c r="AT37" i="9"/>
  <c r="AV36" i="9"/>
  <c r="AT36" i="9"/>
  <c r="AL35" i="9"/>
  <c r="AM34" i="9"/>
  <c r="AM33" i="9"/>
  <c r="AM35" i="9" s="1"/>
  <c r="M52" i="9"/>
  <c r="M50" i="9"/>
  <c r="I56" i="9"/>
  <c r="H44" i="9"/>
  <c r="H46" i="9" s="1"/>
  <c r="C43" i="9"/>
  <c r="AK25" i="6"/>
  <c r="C65" i="8"/>
  <c r="C63" i="8"/>
  <c r="O59" i="8"/>
  <c r="N59" i="8"/>
  <c r="Q56" i="8"/>
  <c r="Q54" i="8"/>
  <c r="M66" i="8"/>
  <c r="L67" i="8"/>
  <c r="M67" i="8" s="1"/>
  <c r="M59" i="8"/>
  <c r="N72" i="8"/>
  <c r="N71" i="8"/>
  <c r="N70" i="8"/>
  <c r="N19" i="9"/>
  <c r="T32" i="6"/>
  <c r="S21" i="9"/>
  <c r="D31" i="9"/>
  <c r="D33" i="9" s="1"/>
  <c r="G79" i="8"/>
  <c r="G78" i="8"/>
  <c r="G73" i="8"/>
  <c r="H31" i="8"/>
  <c r="H33" i="8" s="1"/>
  <c r="F57" i="8"/>
  <c r="D42" i="8"/>
  <c r="F76" i="8"/>
  <c r="F78" i="8" s="1"/>
  <c r="F67" i="8"/>
  <c r="F66" i="8"/>
  <c r="F64" i="8"/>
  <c r="L46" i="8"/>
  <c r="L45" i="8"/>
  <c r="L44" i="8"/>
  <c r="I94" i="8"/>
  <c r="I96" i="8" s="1"/>
  <c r="E55" i="8"/>
  <c r="F54" i="8"/>
  <c r="F53" i="8"/>
  <c r="F51" i="8"/>
  <c r="F50" i="8"/>
  <c r="F49" i="8"/>
  <c r="F48" i="8"/>
  <c r="D55" i="8"/>
  <c r="I85" i="8"/>
  <c r="I83" i="8"/>
  <c r="F84" i="8"/>
  <c r="I71" i="8"/>
  <c r="I61" i="8"/>
  <c r="I63" i="8" s="1"/>
  <c r="I69" i="8"/>
  <c r="I54" i="8"/>
  <c r="I52" i="8"/>
  <c r="D51" i="8"/>
  <c r="D50" i="8"/>
  <c r="D49" i="8"/>
  <c r="O43" i="5"/>
  <c r="O34" i="5"/>
  <c r="O32" i="5"/>
  <c r="F36" i="8"/>
  <c r="R21" i="5"/>
  <c r="L1" i="5"/>
  <c r="L47" i="5"/>
  <c r="L45" i="5"/>
  <c r="L8" i="8"/>
  <c r="O23" i="8"/>
  <c r="I1" i="8"/>
  <c r="R13" i="5"/>
  <c r="Q21" i="8"/>
  <c r="K24" i="8"/>
  <c r="K22" i="8"/>
  <c r="K20" i="8"/>
  <c r="M68" i="8" l="1"/>
  <c r="F55" i="8"/>
  <c r="N40" i="8"/>
  <c r="N39" i="8"/>
  <c r="R19" i="5"/>
  <c r="L47" i="6"/>
  <c r="K48" i="6"/>
  <c r="L48" i="6" s="1"/>
  <c r="M24" i="8"/>
  <c r="K1" i="8"/>
  <c r="K19" i="8"/>
  <c r="J16" i="8"/>
  <c r="I30" i="8"/>
  <c r="M32" i="8"/>
  <c r="M36" i="8"/>
  <c r="M35" i="8"/>
  <c r="M33" i="8"/>
  <c r="L35" i="8"/>
  <c r="L34" i="8"/>
  <c r="L33" i="8"/>
  <c r="L31" i="8"/>
  <c r="M31" i="8" s="1"/>
  <c r="L30" i="8"/>
  <c r="M30" i="8" s="1"/>
  <c r="L29" i="8"/>
  <c r="M29" i="8" s="1"/>
  <c r="S6" i="8"/>
  <c r="C73" i="1"/>
  <c r="C46" i="1"/>
  <c r="O40" i="5"/>
  <c r="H44" i="5"/>
  <c r="I44" i="5" s="1"/>
  <c r="G42" i="5"/>
  <c r="G43" i="5" s="1"/>
  <c r="G45" i="5" s="1"/>
  <c r="C42" i="5"/>
  <c r="C43" i="5" s="1"/>
  <c r="C45" i="5" s="1"/>
  <c r="E42" i="5"/>
  <c r="E43" i="5" s="1"/>
  <c r="P21" i="5"/>
  <c r="G47" i="1"/>
  <c r="E53" i="5"/>
  <c r="F50" i="5"/>
  <c r="F53" i="5" s="1"/>
  <c r="F52" i="5"/>
  <c r="F51" i="5"/>
  <c r="O17" i="5"/>
  <c r="R18" i="5"/>
  <c r="N29" i="5"/>
  <c r="T25" i="3"/>
  <c r="W23" i="3"/>
  <c r="W21" i="3"/>
  <c r="S4" i="3"/>
  <c r="X13" i="3"/>
  <c r="E45" i="5" l="1"/>
  <c r="H45" i="5" s="1"/>
  <c r="H43" i="5"/>
  <c r="I43" i="5" s="1"/>
  <c r="H42" i="5"/>
  <c r="I42" i="5" s="1"/>
  <c r="E36" i="1"/>
  <c r="I45" i="5" l="1"/>
  <c r="H46" i="5"/>
  <c r="H32" i="5"/>
  <c r="H30" i="5"/>
  <c r="K27" i="6"/>
  <c r="C31" i="6"/>
  <c r="G28" i="6"/>
  <c r="G27" i="6"/>
  <c r="O28" i="6"/>
  <c r="O27" i="6"/>
  <c r="W28" i="6"/>
  <c r="W27" i="6"/>
  <c r="AE28" i="6"/>
  <c r="AE27" i="6"/>
  <c r="S32" i="6"/>
  <c r="S31" i="6"/>
  <c r="S30" i="6"/>
  <c r="S29" i="6"/>
  <c r="S28" i="6"/>
  <c r="S27" i="6"/>
  <c r="K32" i="6"/>
  <c r="K31" i="6"/>
  <c r="K30" i="6"/>
  <c r="K29" i="6"/>
  <c r="K28" i="6"/>
  <c r="C32" i="6"/>
  <c r="C30" i="6"/>
  <c r="C29" i="6"/>
  <c r="C28" i="6"/>
  <c r="C27" i="6"/>
  <c r="AA32" i="6"/>
  <c r="AA31" i="6"/>
  <c r="AA30" i="6"/>
  <c r="AA28" i="6"/>
  <c r="AA27" i="6"/>
  <c r="AA29" i="6"/>
  <c r="I27" i="7"/>
  <c r="G27" i="7"/>
  <c r="E27" i="7"/>
  <c r="C27" i="7"/>
  <c r="N1" i="5"/>
  <c r="G39" i="5"/>
  <c r="J40" i="5" s="1"/>
  <c r="E39" i="5"/>
  <c r="C39" i="5"/>
  <c r="K39" i="2"/>
  <c r="C39" i="2"/>
  <c r="G39" i="2"/>
  <c r="S1" i="1"/>
  <c r="M39" i="1"/>
  <c r="K39" i="1"/>
  <c r="I39" i="1"/>
  <c r="J73" i="1"/>
  <c r="F33" i="6" l="1"/>
  <c r="K34" i="6"/>
  <c r="S34" i="6"/>
  <c r="C34" i="6"/>
  <c r="AA34" i="6"/>
  <c r="J27" i="7"/>
  <c r="H39" i="5"/>
  <c r="I39" i="5" s="1"/>
  <c r="I35" i="9"/>
</calcChain>
</file>

<file path=xl/sharedStrings.xml><?xml version="1.0" encoding="utf-8"?>
<sst xmlns="http://schemas.openxmlformats.org/spreadsheetml/2006/main" count="1972" uniqueCount="607">
  <si>
    <t>Team A</t>
  </si>
  <si>
    <t>Team B</t>
  </si>
  <si>
    <t>Team C</t>
  </si>
  <si>
    <t>Team D</t>
  </si>
  <si>
    <t>P. Prem Reddy (N)</t>
  </si>
  <si>
    <t>Y. Santhosh Reddy (J)</t>
  </si>
  <si>
    <t>G. Prasad Reddy (J) (Cap)</t>
  </si>
  <si>
    <t>Y. Joseph Reddy (J)</t>
  </si>
  <si>
    <t>G. Vinil Reddy (B)</t>
  </si>
  <si>
    <t>Y. Marreddy  (J)</t>
  </si>
  <si>
    <t>T. Fathimarreddy (N)</t>
  </si>
  <si>
    <t>T. Sandeep Reddy (B)</t>
  </si>
  <si>
    <t>D. Shashanth Reddy (B)</t>
  </si>
  <si>
    <t>M. Rohit Reddy (N)</t>
  </si>
  <si>
    <t>K. Papi reddy (N)</t>
  </si>
  <si>
    <t>G. Keerthi Reddy (N)</t>
  </si>
  <si>
    <t>T. Akhil Reddy (N)</t>
  </si>
  <si>
    <t>T. Bharath Reddy (J)</t>
  </si>
  <si>
    <t>Team A Managers</t>
  </si>
  <si>
    <t>Y. Marreddy  (N) (Cap)</t>
  </si>
  <si>
    <t>T. Jashwanth Reddy (B) (WK)</t>
  </si>
  <si>
    <t>P. Sagar Reddy (B) (WK)</t>
  </si>
  <si>
    <t>D. Pradeep Reddy (B)</t>
  </si>
  <si>
    <t>P. Kiran Reddy (B)</t>
  </si>
  <si>
    <t>Y. Ranadheer Reddy (N)</t>
  </si>
  <si>
    <t>A. Rajashekar Reddy (B) (VC)</t>
  </si>
  <si>
    <t>G. Marreddy (B)</t>
  </si>
  <si>
    <t>T. Sathwik (Sunny) (B)</t>
  </si>
  <si>
    <t>D. Kiran Reddy (J)</t>
  </si>
  <si>
    <t>B. Vinay Reddy (J)</t>
  </si>
  <si>
    <t>A. Chandu Reddy (B)</t>
  </si>
  <si>
    <t>G. Sunil Reddy (B)</t>
  </si>
  <si>
    <t>G. Inna Reddy (J)</t>
  </si>
  <si>
    <t>K. Kirity Reddy (J)</t>
  </si>
  <si>
    <t>P. Bala Show Reddy (B)</t>
  </si>
  <si>
    <t>Team B Managers</t>
  </si>
  <si>
    <t>P. Sudheer Reddy (B) (Cap)</t>
  </si>
  <si>
    <t>D. Vinod Reddy (J) (WK)</t>
  </si>
  <si>
    <t>D. Keerthi Reddy (B)</t>
  </si>
  <si>
    <t>S. Joseph Raj Reddy (J)</t>
  </si>
  <si>
    <t>T. Arogya Reddy (B)</t>
  </si>
  <si>
    <t>D. Prashanth Reddy (B)</t>
  </si>
  <si>
    <t>Y. Surender Reddy (J)</t>
  </si>
  <si>
    <t>G. Balu Reddy (B)</t>
  </si>
  <si>
    <t>K. Ajay Reddy (N)</t>
  </si>
  <si>
    <t>D. Avanth Reddy (B)</t>
  </si>
  <si>
    <t>P. Akhil Reddy (B)</t>
  </si>
  <si>
    <t>A. Sathwik Reddy (B)</t>
  </si>
  <si>
    <t>D. Papi Reddy (Chinna) (B)</t>
  </si>
  <si>
    <t>Team C Managers</t>
  </si>
  <si>
    <t>T. Prathap Reddy (B)</t>
  </si>
  <si>
    <t>T. Praveen Reddy (N)</t>
  </si>
  <si>
    <t xml:space="preserve">T. Ranadheer Reddy (B) (Cap) </t>
  </si>
  <si>
    <t>Y. Karthik Reddy (N)</t>
  </si>
  <si>
    <t>K. Rikhil Reddy (N) (WK)</t>
  </si>
  <si>
    <t>G. Sunil Reddy (J)</t>
  </si>
  <si>
    <t>T. Sunil Reddy (B)</t>
  </si>
  <si>
    <t>T. Vinay Reddy (B)</t>
  </si>
  <si>
    <t>T. Ravi Kumar (N)</t>
  </si>
  <si>
    <t>Y. Sumanth Reddy (J)</t>
  </si>
  <si>
    <t>T. Jeevan Reddy (B)</t>
  </si>
  <si>
    <t>A. Nithin Reddy (B)</t>
  </si>
  <si>
    <t>T. Rithish Reddy (J)</t>
  </si>
  <si>
    <t>M. Solomon Reddy (J)</t>
  </si>
  <si>
    <t>S.No</t>
  </si>
  <si>
    <t>B. Jayaraj Reddy (J)</t>
  </si>
  <si>
    <t>G. Bhaskar Reddy (B)</t>
  </si>
  <si>
    <t>T. Pavanth Reddy (B)</t>
  </si>
  <si>
    <t>T. Srujan (Tinku) (N)</t>
  </si>
  <si>
    <t>M. Pradeep Reddy (N) (VC)</t>
  </si>
  <si>
    <t>K. Prashanth Reddy (N) (VC)</t>
  </si>
  <si>
    <t>K. Mareddy (N)</t>
  </si>
  <si>
    <t>D. Ankith (B)</t>
  </si>
  <si>
    <t>T. Suresh (B)</t>
  </si>
  <si>
    <t>Nedunoor</t>
  </si>
  <si>
    <t>Bachupally</t>
  </si>
  <si>
    <t>Jaithwaram</t>
  </si>
  <si>
    <t>A. Velangi Reddy (B)</t>
  </si>
  <si>
    <t>G. Vinil Reddy (N)</t>
  </si>
  <si>
    <t>S No</t>
  </si>
  <si>
    <t>Total</t>
  </si>
  <si>
    <t>D. Vijay Kumar Reddy (B) (VC)</t>
  </si>
  <si>
    <t>Y. Praveen Reddy ((J)</t>
  </si>
  <si>
    <t>Amount</t>
  </si>
  <si>
    <t>Comment</t>
  </si>
  <si>
    <t xml:space="preserve">P. Prem Reddy </t>
  </si>
  <si>
    <t xml:space="preserve">T. Fathimarreddy </t>
  </si>
  <si>
    <t xml:space="preserve">M. Rohit Reddy </t>
  </si>
  <si>
    <t xml:space="preserve">G. Keerthi Reddy </t>
  </si>
  <si>
    <t xml:space="preserve">T. Akhil Reddy </t>
  </si>
  <si>
    <t xml:space="preserve">K. Mareddy </t>
  </si>
  <si>
    <t xml:space="preserve">Y. Marreddy  </t>
  </si>
  <si>
    <t xml:space="preserve">Y. Ranadheer Reddy </t>
  </si>
  <si>
    <t xml:space="preserve">K. Prashanth Reddy </t>
  </si>
  <si>
    <t xml:space="preserve">K. Ajay Reddy </t>
  </si>
  <si>
    <t xml:space="preserve">T. Praveen Reddy </t>
  </si>
  <si>
    <t xml:space="preserve">Y. Karthik Reddy </t>
  </si>
  <si>
    <t xml:space="preserve">K. Rikhil Reddy </t>
  </si>
  <si>
    <t xml:space="preserve">M. Pradeep Reddy </t>
  </si>
  <si>
    <t xml:space="preserve">G. Vinil Reddy </t>
  </si>
  <si>
    <t xml:space="preserve">P. Sagar Reddy </t>
  </si>
  <si>
    <t xml:space="preserve">T. Sandeep Reddy </t>
  </si>
  <si>
    <t xml:space="preserve">D. Shashanth Reddy </t>
  </si>
  <si>
    <t xml:space="preserve">D. Pradeep Reddy </t>
  </si>
  <si>
    <t xml:space="preserve">P. Kiran Reddy </t>
  </si>
  <si>
    <t xml:space="preserve">T. Jashwanth Reddy </t>
  </si>
  <si>
    <t xml:space="preserve">G. Marreddy </t>
  </si>
  <si>
    <t xml:space="preserve">A. Rajashekar Reddy </t>
  </si>
  <si>
    <t xml:space="preserve">G. Sunil Reddy </t>
  </si>
  <si>
    <t xml:space="preserve">A. Chandu Reddy </t>
  </si>
  <si>
    <t xml:space="preserve">A. Nithin Reddy </t>
  </si>
  <si>
    <t xml:space="preserve">D. Vijay Kumar Reddy </t>
  </si>
  <si>
    <t>D. Ankith Reddy</t>
  </si>
  <si>
    <t xml:space="preserve">P. Bala Show Reddy </t>
  </si>
  <si>
    <t xml:space="preserve">P. Sudheer Reddy </t>
  </si>
  <si>
    <t xml:space="preserve">D. Keerthi Reddy </t>
  </si>
  <si>
    <t xml:space="preserve">P. Akhil Reddy </t>
  </si>
  <si>
    <t xml:space="preserve">T. Arogya Reddy </t>
  </si>
  <si>
    <t xml:space="preserve">D. Prashanth Reddy </t>
  </si>
  <si>
    <t xml:space="preserve">G. Balu Reddy </t>
  </si>
  <si>
    <t>T. Suresh Reddy</t>
  </si>
  <si>
    <t xml:space="preserve">D. Avanth Reddy </t>
  </si>
  <si>
    <t xml:space="preserve">A. Sathwik Reddy </t>
  </si>
  <si>
    <t xml:space="preserve">T. Prathap Reddy </t>
  </si>
  <si>
    <t xml:space="preserve">G. Bhaskar Reddy </t>
  </si>
  <si>
    <t xml:space="preserve">T. Ranadheer Reddy </t>
  </si>
  <si>
    <t xml:space="preserve">T. Pavanth Reddy </t>
  </si>
  <si>
    <t xml:space="preserve">T. Sunil Reddy </t>
  </si>
  <si>
    <t xml:space="preserve">T. Jeevan Reddy </t>
  </si>
  <si>
    <t xml:space="preserve">T. Vinay Reddy </t>
  </si>
  <si>
    <t xml:space="preserve">A. Velangi Reddy </t>
  </si>
  <si>
    <t>G. Prasad Reddy</t>
  </si>
  <si>
    <t xml:space="preserve">Y. Santhosh Reddy </t>
  </si>
  <si>
    <t xml:space="preserve">Y. Joseph Reddy </t>
  </si>
  <si>
    <t xml:space="preserve">T. Bharath Reddy </t>
  </si>
  <si>
    <t xml:space="preserve">D. Kiran Reddy </t>
  </si>
  <si>
    <t xml:space="preserve">B. Vinay Reddy </t>
  </si>
  <si>
    <t xml:space="preserve">G. Inna Reddy </t>
  </si>
  <si>
    <t xml:space="preserve">K. Kirity Reddy </t>
  </si>
  <si>
    <t xml:space="preserve">D. Vinod Reddy </t>
  </si>
  <si>
    <t xml:space="preserve">S. Joseph Raj Reddy </t>
  </si>
  <si>
    <t xml:space="preserve">Y. Surender Reddy </t>
  </si>
  <si>
    <t xml:space="preserve">Y. Sumanth Reddy </t>
  </si>
  <si>
    <t xml:space="preserve">T. Rithish Reddy </t>
  </si>
  <si>
    <t xml:space="preserve">M. Solomon Reddy </t>
  </si>
  <si>
    <t xml:space="preserve">Y. Praveen Reddy </t>
  </si>
  <si>
    <t>K. Vijay Reddy</t>
  </si>
  <si>
    <t>K. Chandu Reddy</t>
  </si>
  <si>
    <t>T. Ravi Kumar Reddy</t>
  </si>
  <si>
    <t>Vinod</t>
  </si>
  <si>
    <t>Food</t>
  </si>
  <si>
    <t>Water</t>
  </si>
  <si>
    <t>Kits</t>
  </si>
  <si>
    <t>Medicin</t>
  </si>
  <si>
    <t>Umpires</t>
  </si>
  <si>
    <t>DJ</t>
  </si>
  <si>
    <t>PHOTO</t>
  </si>
  <si>
    <t>Trophis</t>
  </si>
  <si>
    <t>Refreshments</t>
  </si>
  <si>
    <t>Gifts for children</t>
  </si>
  <si>
    <t>B. Jayaraj Reddy (J), Jaipal anna</t>
  </si>
  <si>
    <t>Prashanth &amp; co</t>
  </si>
  <si>
    <t xml:space="preserve">Sudheer &amp; </t>
  </si>
  <si>
    <t>Vinay (Venture)</t>
  </si>
  <si>
    <t>Solomon Jai</t>
  </si>
  <si>
    <t>Jaipal (Vangamarthy)</t>
  </si>
  <si>
    <t>Fr.Bhasker</t>
  </si>
  <si>
    <t>Fr.Jayaraj</t>
  </si>
  <si>
    <t>Producer Thomas Reddy</t>
  </si>
  <si>
    <t>All business people from Villages</t>
  </si>
  <si>
    <t>Raju Allam</t>
  </si>
  <si>
    <t>Randheer</t>
  </si>
  <si>
    <t>Finance and others</t>
  </si>
  <si>
    <t>Vinod D (Led, live streem)</t>
  </si>
  <si>
    <t>T-Shirt</t>
  </si>
  <si>
    <t>Amount per member</t>
  </si>
  <si>
    <t>Bhasker (Banana, gloocon d)</t>
  </si>
  <si>
    <t>Tent</t>
  </si>
  <si>
    <t>Raju &amp; Vijay</t>
  </si>
  <si>
    <t>1200 (Captain)</t>
  </si>
  <si>
    <t>Prashanth, Bujji, Surender, Vijay</t>
  </si>
  <si>
    <t>Arogyam Tumma (250)</t>
  </si>
  <si>
    <t>Score Recorders</t>
  </si>
  <si>
    <t>Team member</t>
  </si>
  <si>
    <t>Sagar  (From Village Hindus) scorerors</t>
  </si>
  <si>
    <t>Bat</t>
  </si>
  <si>
    <t>bow</t>
  </si>
  <si>
    <t>Bat/bow</t>
  </si>
  <si>
    <t>Bat/Bol</t>
  </si>
  <si>
    <t>Bow</t>
  </si>
  <si>
    <t>Bat/Bow</t>
  </si>
  <si>
    <t xml:space="preserve">Bat </t>
  </si>
  <si>
    <t>T. Vineeth Reddy</t>
  </si>
  <si>
    <t>M. Rayap reddy</t>
  </si>
  <si>
    <t>Suraj Reddy (N)</t>
  </si>
  <si>
    <t>M. Vineeth Reddy (N)</t>
  </si>
  <si>
    <t>K. Vijay Reddy (J)</t>
  </si>
  <si>
    <t>K. Chandu Reddy (J)</t>
  </si>
  <si>
    <t>D. Ankith Reddy (B)</t>
  </si>
  <si>
    <t>T. Suresh Reddy (B)</t>
  </si>
  <si>
    <t>T. Sathwik Reddy (Sunny) (B)</t>
  </si>
  <si>
    <t>T. Ravi Kumar Reddy (N)</t>
  </si>
  <si>
    <t>T. Srujan Reddy (Tinku) (N)</t>
  </si>
  <si>
    <t>M. Rayap reddy (N)</t>
  </si>
  <si>
    <t>T. Vineeth Reddy (B)</t>
  </si>
  <si>
    <t>Y. Kiran Reddy (J)</t>
  </si>
  <si>
    <t>Y. Arun Reddy (J)</t>
  </si>
  <si>
    <t xml:space="preserve">Y. Jaipal Reddy </t>
  </si>
  <si>
    <t xml:space="preserve">Y. Arun Reddy </t>
  </si>
  <si>
    <t>Y. Jaipal Reddy (J)</t>
  </si>
  <si>
    <t>D. Raja Shekar Reddy (J)</t>
  </si>
  <si>
    <t xml:space="preserve">D. Raja Shekar Reddy </t>
  </si>
  <si>
    <t xml:space="preserve">M. Vineeth Reddy </t>
  </si>
  <si>
    <t xml:space="preserve">Suraj Reddy </t>
  </si>
  <si>
    <t xml:space="preserve">M. Rayap reddy </t>
  </si>
  <si>
    <t xml:space="preserve">T. Vineeth Reddy </t>
  </si>
  <si>
    <t>Y. Kiran Reddy</t>
  </si>
  <si>
    <t>T. Prashanth Reddy</t>
  </si>
  <si>
    <t>T. Prashanth Reddy (N)</t>
  </si>
  <si>
    <t xml:space="preserve">K. Papi Reddy </t>
  </si>
  <si>
    <t>NAME</t>
  </si>
  <si>
    <t>Y. Suraj Reddy (N)</t>
  </si>
  <si>
    <t>K. Fathimareddy (N)</t>
  </si>
  <si>
    <t xml:space="preserve">K. Fathimareddy </t>
  </si>
  <si>
    <t>PhonePe/GPay</t>
  </si>
  <si>
    <t>A. Adarsh Reddy</t>
  </si>
  <si>
    <t>Y. Vijay Reddy</t>
  </si>
  <si>
    <t>Y. Vijay Reddy (J)</t>
  </si>
  <si>
    <t>A. Adarsh Reddy (J)</t>
  </si>
  <si>
    <t>B. Jaya Pratap Reddy (J)</t>
  </si>
  <si>
    <t xml:space="preserve">B. Jaya Pratap Reddy </t>
  </si>
  <si>
    <t>K. Vikarm Reddy</t>
  </si>
  <si>
    <t xml:space="preserve">T. Sathwik Reddy </t>
  </si>
  <si>
    <t xml:space="preserve">D. Papi Reddy </t>
  </si>
  <si>
    <t xml:space="preserve">T. Srujan Reddy </t>
  </si>
  <si>
    <t>T. Sumanth Reddy</t>
  </si>
  <si>
    <t>D. Sumanth Reddy</t>
  </si>
  <si>
    <t>K. Vikarm Reddy (J)</t>
  </si>
  <si>
    <t>Grace Balls</t>
  </si>
  <si>
    <t>Water Bottles</t>
  </si>
  <si>
    <t xml:space="preserve">Lunch </t>
  </si>
  <si>
    <t xml:space="preserve">Ground </t>
  </si>
  <si>
    <t>Balls &amp; Trophy</t>
  </si>
  <si>
    <t>Gifts</t>
  </si>
  <si>
    <t>Chicken 25 kg</t>
  </si>
  <si>
    <t>Grocery</t>
  </si>
  <si>
    <t>Breakfast (Upma, Kichidi)</t>
  </si>
  <si>
    <t>T. Rithwik Reddy (N)</t>
  </si>
  <si>
    <t>K. Raja Reddy</t>
  </si>
  <si>
    <t>Curd 15 kg</t>
  </si>
  <si>
    <t>Plats &amp; Glasses</t>
  </si>
  <si>
    <t>Rice 25 kg (Basmati)</t>
  </si>
  <si>
    <t>Breakfast (Upma OR Kichidi)</t>
  </si>
  <si>
    <t xml:space="preserve">Grace Balls </t>
  </si>
  <si>
    <t>Grocery Items</t>
  </si>
  <si>
    <t>K. Raja Reddy (N)</t>
  </si>
  <si>
    <t xml:space="preserve">T. Sumanth Reddy </t>
  </si>
  <si>
    <t>D. Sumanth Reddy </t>
  </si>
  <si>
    <t>Village</t>
  </si>
  <si>
    <t>K. Prashanth Reddy</t>
  </si>
  <si>
    <t>D.Vijay Kumar Reddy</t>
  </si>
  <si>
    <t>Vijay</t>
  </si>
  <si>
    <t>Shashanth</t>
  </si>
  <si>
    <t>Kiran</t>
  </si>
  <si>
    <t>Raju</t>
  </si>
  <si>
    <t>Sudheer</t>
  </si>
  <si>
    <t>Prasad (J)</t>
  </si>
  <si>
    <t>Size</t>
  </si>
  <si>
    <t>XXL</t>
  </si>
  <si>
    <t>Mobile</t>
  </si>
  <si>
    <t>L</t>
  </si>
  <si>
    <t>Given to Vijay</t>
  </si>
  <si>
    <t>Given others</t>
  </si>
  <si>
    <t>Item</t>
  </si>
  <si>
    <t>First Aid Kit, Banana &amp; Glucon D</t>
  </si>
  <si>
    <t>T.Randheer Reddy</t>
  </si>
  <si>
    <t>Food &amp; Water &amp; Tent</t>
  </si>
  <si>
    <t>A.Raja Shekar Reddy</t>
  </si>
  <si>
    <t>Photos &amp; LED Screen</t>
  </si>
  <si>
    <t>D.Vinod Reddy</t>
  </si>
  <si>
    <t xml:space="preserve">T.Arogya Reddy  </t>
  </si>
  <si>
    <t>Finance</t>
  </si>
  <si>
    <t>Trophis &amp; Grace Balls</t>
  </si>
  <si>
    <t>Gift Items &amp; Felicitation</t>
  </si>
  <si>
    <t>Vijay, Prashanth, Surender, Y.Marreddy</t>
  </si>
  <si>
    <t xml:space="preserve">B.Jaya Prakash Reddy, Y.Jaipal Reddy, Y.Surender, G.Prasad </t>
  </si>
  <si>
    <t xml:space="preserve">P.Sudheer, G.Bhasker &amp; M.Pradeep  </t>
  </si>
  <si>
    <t xml:space="preserve">G.Bhasker </t>
  </si>
  <si>
    <t>Incharge Organizing Member</t>
  </si>
  <si>
    <t>NA</t>
  </si>
  <si>
    <t>Ground</t>
  </si>
  <si>
    <t>Paid</t>
  </si>
  <si>
    <t xml:space="preserve">A. Sathwik </t>
  </si>
  <si>
    <t xml:space="preserve">T. Jashwanth </t>
  </si>
  <si>
    <t>T. Arogya Reddy</t>
  </si>
  <si>
    <t xml:space="preserve">T. Jeevan </t>
  </si>
  <si>
    <t>XL</t>
  </si>
  <si>
    <t>M</t>
  </si>
  <si>
    <t>Balance</t>
  </si>
  <si>
    <t>Total Amount</t>
  </si>
  <si>
    <t>Number</t>
  </si>
  <si>
    <t>Team D Managers</t>
  </si>
  <si>
    <t>Name on T-Shirt</t>
  </si>
  <si>
    <t>Prasad</t>
  </si>
  <si>
    <t>K. Rahul Reddy (J)</t>
  </si>
  <si>
    <t>RAHUL</t>
  </si>
  <si>
    <t>JOY</t>
  </si>
  <si>
    <t>PREM</t>
  </si>
  <si>
    <t>G P REDDY</t>
  </si>
  <si>
    <t>SANTHOSH</t>
  </si>
  <si>
    <t xml:space="preserve">VIJAY  </t>
  </si>
  <si>
    <t>JOSEPH</t>
  </si>
  <si>
    <t>VINIL</t>
  </si>
  <si>
    <t>MARREDDY</t>
  </si>
  <si>
    <t>FATHIMARREDDY</t>
  </si>
  <si>
    <t>SANDEEP</t>
  </si>
  <si>
    <t>ROHIT</t>
  </si>
  <si>
    <t>SHASHANTH</t>
  </si>
  <si>
    <t>PAPI REDDY</t>
  </si>
  <si>
    <t>KEERTHI</t>
  </si>
  <si>
    <t>AKHIL</t>
  </si>
  <si>
    <t>VINEETH</t>
  </si>
  <si>
    <t>JAIPAL</t>
  </si>
  <si>
    <t>VIJAY Y</t>
  </si>
  <si>
    <t>BHARATH</t>
  </si>
  <si>
    <t>K. Marreddy (N)</t>
  </si>
  <si>
    <t>KK REDDY</t>
  </si>
  <si>
    <t>VIKRAM</t>
  </si>
  <si>
    <t>DEEPU</t>
  </si>
  <si>
    <t>Y M R</t>
  </si>
  <si>
    <t>KIRAN</t>
  </si>
  <si>
    <t>VIVIN</t>
  </si>
  <si>
    <t>JASHWANTH</t>
  </si>
  <si>
    <t xml:space="preserve">VINAY </t>
  </si>
  <si>
    <t>SUNIL</t>
  </si>
  <si>
    <t>NITHIN</t>
  </si>
  <si>
    <t>ANKITH</t>
  </si>
  <si>
    <t>VIJAY</t>
  </si>
  <si>
    <t>PRASHANTH</t>
  </si>
  <si>
    <t>INNA REDDY</t>
  </si>
  <si>
    <t>Teant</t>
  </si>
  <si>
    <t>GADE</t>
  </si>
  <si>
    <t>KARTHIK REDDY</t>
  </si>
  <si>
    <t>*08</t>
  </si>
  <si>
    <t>*09</t>
  </si>
  <si>
    <t>*03</t>
  </si>
  <si>
    <t>*06</t>
  </si>
  <si>
    <t>*07</t>
  </si>
  <si>
    <t>*05</t>
  </si>
  <si>
    <t>*01</t>
  </si>
  <si>
    <t>*02</t>
  </si>
  <si>
    <t>RANADHEER</t>
  </si>
  <si>
    <t>PAVANTH</t>
  </si>
  <si>
    <t>JEEVAN</t>
  </si>
  <si>
    <t>SUMANTH</t>
  </si>
  <si>
    <t>RITHISH</t>
  </si>
  <si>
    <t>SOLOMON</t>
  </si>
  <si>
    <t>S</t>
  </si>
  <si>
    <t>MP REDDY</t>
  </si>
  <si>
    <t>NITHIK</t>
  </si>
  <si>
    <t>SUNNY</t>
  </si>
  <si>
    <t>*04</t>
  </si>
  <si>
    <t>A V REDDY</t>
  </si>
  <si>
    <t>XXXL</t>
  </si>
  <si>
    <t>RAJASHEKAR</t>
  </si>
  <si>
    <t>K F REDDY</t>
  </si>
  <si>
    <t>PLAIN T-SHIRTS</t>
  </si>
  <si>
    <t>TOTAL</t>
  </si>
  <si>
    <t>JAYA PRATHAP</t>
  </si>
  <si>
    <t>Count</t>
  </si>
  <si>
    <t>Yet to Receive</t>
  </si>
  <si>
    <t>Not confirmed</t>
  </si>
  <si>
    <t>A.RAJA REDDY</t>
  </si>
  <si>
    <t>RAYUDU</t>
  </si>
  <si>
    <t>P B REDDY</t>
  </si>
  <si>
    <t>Not Coming</t>
  </si>
  <si>
    <t>PRATHAP REDDY</t>
  </si>
  <si>
    <t>SAME AS ABOVE</t>
  </si>
  <si>
    <r>
      <t>SA</t>
    </r>
    <r>
      <rPr>
        <i/>
        <vertAlign val="superscript"/>
        <sz val="11"/>
        <color theme="1"/>
        <rFont val="Calibri"/>
        <family val="2"/>
        <scheme val="minor"/>
      </rPr>
      <t>3</t>
    </r>
  </si>
  <si>
    <t>KRR</t>
  </si>
  <si>
    <t>T.Suresh</t>
  </si>
  <si>
    <t>SRUJAN</t>
  </si>
  <si>
    <t>T. Srujan (Tinku) (N)  (Raju amount)</t>
  </si>
  <si>
    <t>SUDHIR</t>
  </si>
  <si>
    <t>VINOD REDDY</t>
  </si>
  <si>
    <t>AVANTH REDDY</t>
  </si>
  <si>
    <t>SURESH</t>
  </si>
  <si>
    <t>SURAJ</t>
  </si>
  <si>
    <t>ADARSH</t>
  </si>
  <si>
    <t>PRAVEEN</t>
  </si>
  <si>
    <t>AJAY</t>
  </si>
  <si>
    <t>JOSEPH RAJ</t>
  </si>
  <si>
    <t>SURENDAR</t>
  </si>
  <si>
    <t>A.SATHWIK</t>
  </si>
  <si>
    <t>Name</t>
  </si>
  <si>
    <t>Children</t>
  </si>
  <si>
    <t>Dhanvika</t>
  </si>
  <si>
    <t>24 Size</t>
  </si>
  <si>
    <t>DHANVIKA</t>
  </si>
  <si>
    <t>Manvik Reddy</t>
  </si>
  <si>
    <t>26 Size</t>
  </si>
  <si>
    <t>MANVIK</t>
  </si>
  <si>
    <t>D.Shanvi Reddy</t>
  </si>
  <si>
    <t>SHANVI</t>
  </si>
  <si>
    <t>D.Jessica Reddy</t>
  </si>
  <si>
    <t>13 years</t>
  </si>
  <si>
    <t>JESSIE</t>
  </si>
  <si>
    <t>P.Advik Reddy</t>
  </si>
  <si>
    <t>6 years</t>
  </si>
  <si>
    <t>ADVIK</t>
  </si>
  <si>
    <t>K.Snithi Reddy</t>
  </si>
  <si>
    <t>9 Years</t>
  </si>
  <si>
    <t>SNITHI</t>
  </si>
  <si>
    <t>T.Suprith Reddy</t>
  </si>
  <si>
    <t>7 years</t>
  </si>
  <si>
    <t>SUPRITH REDDY</t>
  </si>
  <si>
    <t>Y.PRATHIK REDDY</t>
  </si>
  <si>
    <t>10 Years</t>
  </si>
  <si>
    <t>KITTU</t>
  </si>
  <si>
    <t>DIXITH REDDY</t>
  </si>
  <si>
    <t>36 Size</t>
  </si>
  <si>
    <t>ARWIN REDDY</t>
  </si>
  <si>
    <t>Y.ANANYA REDDY</t>
  </si>
  <si>
    <t>12 YEARS</t>
  </si>
  <si>
    <t>ANANYA</t>
  </si>
  <si>
    <t>C/O</t>
  </si>
  <si>
    <t xml:space="preserve">Y Anni Jocelyn reddy </t>
  </si>
  <si>
    <t>16 Months</t>
  </si>
  <si>
    <t>28 Size</t>
  </si>
  <si>
    <t>ANNIJOY</t>
  </si>
  <si>
    <t>Betsy</t>
  </si>
  <si>
    <t>BETSY</t>
  </si>
  <si>
    <t>Keerthi.G</t>
  </si>
  <si>
    <t xml:space="preserve">Akshara </t>
  </si>
  <si>
    <t>12 Years</t>
  </si>
  <si>
    <t>AKSHARA</t>
  </si>
  <si>
    <t>Bhasker</t>
  </si>
  <si>
    <t>Ashritha</t>
  </si>
  <si>
    <t>11 Years</t>
  </si>
  <si>
    <t>ASHRITHA</t>
  </si>
  <si>
    <t>Bujji</t>
  </si>
  <si>
    <t>Paid to Vijay</t>
  </si>
  <si>
    <t>Basmati Rice 25 Kgs</t>
  </si>
  <si>
    <t>P.Sudheer Reddy</t>
  </si>
  <si>
    <t>Sponsored By</t>
  </si>
  <si>
    <t>B. Jaya Prakash Reddy</t>
  </si>
  <si>
    <t>Curd 20 Ltr</t>
  </si>
  <si>
    <t>Fr.Jaya Raj Reddy</t>
  </si>
  <si>
    <t>Fr.B.Bhasker Reddy</t>
  </si>
  <si>
    <t>Prashanth</t>
  </si>
  <si>
    <t>Suresh</t>
  </si>
  <si>
    <t>Cook</t>
  </si>
  <si>
    <t>T-Shirts 77@230</t>
  </si>
  <si>
    <t>Misleneous</t>
  </si>
  <si>
    <t>Banners</t>
  </si>
  <si>
    <t>A. Tanvika</t>
  </si>
  <si>
    <t>3 Years (55 CM)</t>
  </si>
  <si>
    <t>TANVIKA</t>
  </si>
  <si>
    <t>A.Honeysha</t>
  </si>
  <si>
    <t>8 Years (63 CM)</t>
  </si>
  <si>
    <t>HONEY</t>
  </si>
  <si>
    <t>Vivin</t>
  </si>
  <si>
    <t>Ranadheer Y</t>
  </si>
  <si>
    <t>DS Reddy</t>
  </si>
  <si>
    <t>DS REDDY</t>
  </si>
  <si>
    <t xml:space="preserve"> D.Sreswitha</t>
  </si>
  <si>
    <t>SRESWITHA</t>
  </si>
  <si>
    <t>G.Jaswanth</t>
  </si>
  <si>
    <t>JASWANTH</t>
  </si>
  <si>
    <t>O.Ojaswin</t>
  </si>
  <si>
    <t>OJASWIN</t>
  </si>
  <si>
    <t>Marreddy</t>
  </si>
  <si>
    <t>Plates &amp; Glasses</t>
  </si>
  <si>
    <t>Cylender</t>
  </si>
  <si>
    <t>water</t>
  </si>
  <si>
    <t>Chicken 35@250</t>
  </si>
  <si>
    <t>fire wood</t>
  </si>
  <si>
    <t>Players</t>
  </si>
  <si>
    <t>Fr.K.Sleeva Reddy</t>
  </si>
  <si>
    <t>Cash/Item</t>
  </si>
  <si>
    <t>Cash From All Players</t>
  </si>
  <si>
    <t>G.Prasad Reddy</t>
  </si>
  <si>
    <t>With Village Reps</t>
  </si>
  <si>
    <t>Person</t>
  </si>
  <si>
    <t>Y.Surender Reddy</t>
  </si>
  <si>
    <t xml:space="preserve">Photos &amp; </t>
  </si>
  <si>
    <t>Basmati Rice 30 Kgs</t>
  </si>
  <si>
    <t>Sponsors</t>
  </si>
  <si>
    <t>Village wise Amount</t>
  </si>
  <si>
    <t>Expenses</t>
  </si>
  <si>
    <t>ItemName</t>
  </si>
  <si>
    <t>Village Name</t>
  </si>
  <si>
    <t>Amount From Village Elders</t>
  </si>
  <si>
    <t>Fr.B.Bhasker Reddy (For Kit)</t>
  </si>
  <si>
    <t>B. Jaya Prathap Reddy</t>
  </si>
  <si>
    <t>Guards</t>
  </si>
  <si>
    <t>Sub-Total</t>
  </si>
  <si>
    <t>Trophys</t>
  </si>
  <si>
    <t>20 @ 127.5</t>
  </si>
  <si>
    <t>6 Trophy's</t>
  </si>
  <si>
    <t>Tata Glucose</t>
  </si>
  <si>
    <t>Chicken</t>
  </si>
  <si>
    <t>35 kgs @ 215</t>
  </si>
  <si>
    <t>Arogyam</t>
  </si>
  <si>
    <t>Shaluvalu</t>
  </si>
  <si>
    <t>Jaya Raj</t>
  </si>
  <si>
    <t>First Aid kit</t>
  </si>
  <si>
    <t>Bananas</t>
  </si>
  <si>
    <t>Mementos</t>
  </si>
  <si>
    <t>Transport</t>
  </si>
  <si>
    <t>Grocerry &amp; Others</t>
  </si>
  <si>
    <t>Fire wood and Transport</t>
  </si>
  <si>
    <t>T-Shirts</t>
  </si>
  <si>
    <t>Gifts for Children</t>
  </si>
  <si>
    <t>A</t>
  </si>
  <si>
    <t>B</t>
  </si>
  <si>
    <t>C</t>
  </si>
  <si>
    <t>D</t>
  </si>
  <si>
    <t>S.Teju</t>
  </si>
  <si>
    <t>T-Shirts (Children)</t>
  </si>
  <si>
    <t>Yet To receive Balance from Village Reps</t>
  </si>
  <si>
    <t>M. Pradeep Reddy (N) (VC) (Bhasker)</t>
  </si>
  <si>
    <t>G. Prasad Reddy (J) (Cap) (Vijay)</t>
  </si>
  <si>
    <t>77 @ 230  (Yet to pay)</t>
  </si>
  <si>
    <t>G.Inna Reddy (Jaithwarm)</t>
  </si>
  <si>
    <t>K.Marreddy (Nedunoor)</t>
  </si>
  <si>
    <t>K.Inna Reddy (Jaithwarm)</t>
  </si>
  <si>
    <t>K.Mathyas Reddy (Nedunoor)</t>
  </si>
  <si>
    <t>D.Fathimarreddy (Bachupally)</t>
  </si>
  <si>
    <t>T.Marreddy (Bachupally)</t>
  </si>
  <si>
    <t>T.Prathap Reddy Bachupally)</t>
  </si>
  <si>
    <t>P.Balashow Reddy Bachupally)</t>
  </si>
  <si>
    <t>T.Arogya Reddy (Bachupally)</t>
  </si>
  <si>
    <t>O.Aravind Reddy</t>
  </si>
  <si>
    <t>S.Sudheer Reddy</t>
  </si>
  <si>
    <t>V.Jayapal Reddy</t>
  </si>
  <si>
    <t>Yet to pay</t>
  </si>
  <si>
    <t>K.Kirity Reddy (Jaithwaram)</t>
  </si>
  <si>
    <t>M.Solomon Reddy (Jaithwaram)</t>
  </si>
  <si>
    <t>M.Rayap Reddu (Nedunoor)</t>
  </si>
  <si>
    <t>T.Praveen Reddy (Nedunoor)</t>
  </si>
  <si>
    <t>G.Inna Reddy (Bachupally)</t>
  </si>
  <si>
    <t>A.Alex Reddy/A.Aadarsh Reddy</t>
  </si>
  <si>
    <t>Spent amount for Drinks</t>
  </si>
  <si>
    <t>Balance Amount</t>
  </si>
  <si>
    <t>Sponsors For Drinks</t>
  </si>
  <si>
    <t>Riya Reddy</t>
  </si>
  <si>
    <t>23 @ 200 (Yet to pay)</t>
  </si>
  <si>
    <t>21 @ 1200</t>
  </si>
  <si>
    <t>First aid kit</t>
  </si>
  <si>
    <t>Memontos</t>
  </si>
  <si>
    <t>Recived amount</t>
  </si>
  <si>
    <t>5000 Sponor</t>
  </si>
  <si>
    <t>Helmet</t>
  </si>
  <si>
    <t>Surender</t>
  </si>
  <si>
    <t>Tent adv</t>
  </si>
  <si>
    <t>Palli</t>
  </si>
  <si>
    <t>Liquer</t>
  </si>
  <si>
    <t>Trophy's</t>
  </si>
  <si>
    <t>Trophy</t>
  </si>
  <si>
    <t>Cool drinks</t>
  </si>
  <si>
    <t>Tata Glucose &amp; Other</t>
  </si>
  <si>
    <t>Amount spent</t>
  </si>
  <si>
    <t>From Players</t>
  </si>
  <si>
    <t>From Sponsor</t>
  </si>
  <si>
    <t>Liquor</t>
  </si>
  <si>
    <t>Tent Advance</t>
  </si>
  <si>
    <t>Amount Received</t>
  </si>
  <si>
    <t>Deficit</t>
  </si>
  <si>
    <t>from org</t>
  </si>
  <si>
    <t>Vegtables</t>
  </si>
  <si>
    <t>Plates</t>
  </si>
  <si>
    <t>45 kgs @ 216</t>
  </si>
  <si>
    <t>Bananas &amp; Transport</t>
  </si>
  <si>
    <t xml:space="preserve">77 @ 230  </t>
  </si>
  <si>
    <t xml:space="preserve">23 @ 200 </t>
  </si>
  <si>
    <t>Not paid</t>
  </si>
  <si>
    <t>Children T-Shirts Amount</t>
  </si>
  <si>
    <t>Helmets</t>
  </si>
  <si>
    <t>Team</t>
  </si>
  <si>
    <t>T-shirts</t>
  </si>
  <si>
    <t>Amount Payable</t>
  </si>
  <si>
    <t>Fire wood</t>
  </si>
  <si>
    <t>Amount Receivable</t>
  </si>
  <si>
    <t>Not received (Inc Child T-shirt)</t>
  </si>
  <si>
    <t>Balance Carry Forward</t>
  </si>
  <si>
    <t>Vijay Recied amount</t>
  </si>
  <si>
    <t>From Prasad</t>
  </si>
  <si>
    <t>From Bhasker</t>
  </si>
  <si>
    <t>T-Shirt Child (11)</t>
  </si>
  <si>
    <t>10 Balls @ 300</t>
  </si>
  <si>
    <t>Paid To Bujji</t>
  </si>
  <si>
    <t>D.Sreswitha</t>
  </si>
  <si>
    <t>Please Pay Rs.200 per Child</t>
  </si>
  <si>
    <t>Total Amount Received</t>
  </si>
  <si>
    <t>Rec</t>
  </si>
  <si>
    <t>Spent</t>
  </si>
  <si>
    <t>Child</t>
  </si>
  <si>
    <t>Balance amount payable</t>
  </si>
  <si>
    <t>7700 paid (14010 - 7700 = 6310 balance)</t>
  </si>
  <si>
    <t>PAID</t>
  </si>
  <si>
    <t>Excess Amount Carried forward</t>
  </si>
  <si>
    <t>Total Amount From Sponsors &amp; Players</t>
  </si>
  <si>
    <t>Amount Yet to receive</t>
  </si>
  <si>
    <t>Amount Carry forward</t>
  </si>
  <si>
    <t>Payments pending (T-shirts)</t>
  </si>
  <si>
    <t>Paid for T-Shirts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</si>
</sst>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b/>
      <i/>
      <strike/>
      <sz val="12"/>
      <color rgb="FFFF000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/>
      <right style="thin">
        <color theme="0"/>
      </right>
      <top/>
      <bottom style="thin">
        <color theme="4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218">
    <xf numFmtId="0" fontId="0" fillId="0" borderId="0" xfId="0"/>
    <xf numFmtId="0" fontId="0" fillId="0" borderId="1" xfId="0" applyBorder="1"/>
    <xf numFmtId="0" fontId="1" fillId="3" borderId="3" xfId="0" applyFont="1" applyFill="1" applyBorder="1" applyAlignment="1">
      <alignment horizontal="center"/>
    </xf>
    <xf numFmtId="0" fontId="0" fillId="0" borderId="5" xfId="0" applyBorder="1"/>
    <xf numFmtId="0" fontId="1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Font="1" applyBorder="1"/>
    <xf numFmtId="0" fontId="1" fillId="3" borderId="0" xfId="0" applyFont="1" applyFill="1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Fill="1" applyBorder="1"/>
    <xf numFmtId="0" fontId="5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5" borderId="0" xfId="0" applyFill="1"/>
    <xf numFmtId="0" fontId="2" fillId="6" borderId="0" xfId="0" applyFont="1" applyFill="1"/>
    <xf numFmtId="0" fontId="8" fillId="3" borderId="6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6" fillId="0" borderId="0" xfId="0" applyFont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2" xfId="0" applyFont="1" applyBorder="1"/>
    <xf numFmtId="0" fontId="0" fillId="0" borderId="11" xfId="0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/>
    <xf numFmtId="0" fontId="9" fillId="2" borderId="3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6" fillId="0" borderId="7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6" xfId="0" applyFont="1" applyBorder="1"/>
    <xf numFmtId="0" fontId="6" fillId="0" borderId="6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11" fillId="0" borderId="6" xfId="0" applyFont="1" applyBorder="1"/>
    <xf numFmtId="3" fontId="11" fillId="0" borderId="6" xfId="0" applyNumberFormat="1" applyFont="1" applyBorder="1"/>
    <xf numFmtId="0" fontId="11" fillId="0" borderId="6" xfId="0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0" fontId="6" fillId="4" borderId="0" xfId="0" applyFont="1" applyFill="1"/>
    <xf numFmtId="0" fontId="6" fillId="4" borderId="2" xfId="0" applyFont="1" applyFill="1" applyBorder="1"/>
    <xf numFmtId="0" fontId="12" fillId="0" borderId="6" xfId="0" applyFont="1" applyBorder="1"/>
    <xf numFmtId="0" fontId="11" fillId="0" borderId="1" xfId="0" applyFont="1" applyBorder="1"/>
    <xf numFmtId="0" fontId="6" fillId="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1" xfId="0" applyFont="1" applyBorder="1"/>
    <xf numFmtId="0" fontId="7" fillId="0" borderId="6" xfId="0" applyFont="1" applyBorder="1"/>
    <xf numFmtId="0" fontId="9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9" fillId="2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2" xfId="0" applyFont="1" applyBorder="1" applyAlignment="1">
      <alignment horizontal="center"/>
    </xf>
    <xf numFmtId="0" fontId="6" fillId="0" borderId="23" xfId="0" applyFont="1" applyBorder="1"/>
    <xf numFmtId="0" fontId="0" fillId="0" borderId="23" xfId="0" applyBorder="1"/>
    <xf numFmtId="0" fontId="0" fillId="7" borderId="0" xfId="0" applyFill="1"/>
    <xf numFmtId="0" fontId="7" fillId="7" borderId="0" xfId="0" applyFont="1" applyFill="1" applyBorder="1"/>
    <xf numFmtId="0" fontId="0" fillId="7" borderId="0" xfId="0" applyFill="1" applyBorder="1"/>
    <xf numFmtId="0" fontId="9" fillId="7" borderId="0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6" fillId="0" borderId="18" xfId="0" applyFont="1" applyBorder="1"/>
    <xf numFmtId="0" fontId="6" fillId="0" borderId="24" xfId="0" applyFont="1" applyBorder="1"/>
    <xf numFmtId="0" fontId="6" fillId="0" borderId="17" xfId="0" applyFont="1" applyBorder="1"/>
    <xf numFmtId="0" fontId="6" fillId="0" borderId="17" xfId="0" applyFont="1" applyFill="1" applyBorder="1"/>
    <xf numFmtId="0" fontId="11" fillId="0" borderId="1" xfId="0" applyFont="1" applyBorder="1" applyAlignment="1">
      <alignment horizontal="left"/>
    </xf>
    <xf numFmtId="0" fontId="6" fillId="0" borderId="16" xfId="0" applyFont="1" applyBorder="1"/>
    <xf numFmtId="0" fontId="13" fillId="4" borderId="26" xfId="0" applyFont="1" applyFill="1" applyBorder="1" applyAlignment="1">
      <alignment horizontal="center"/>
    </xf>
    <xf numFmtId="3" fontId="0" fillId="4" borderId="27" xfId="0" applyNumberForma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4" borderId="6" xfId="0" applyFont="1" applyFill="1" applyBorder="1"/>
    <xf numFmtId="0" fontId="9" fillId="2" borderId="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6" fillId="4" borderId="24" xfId="0" applyFont="1" applyFill="1" applyBorder="1"/>
    <xf numFmtId="0" fontId="6" fillId="4" borderId="6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0" fontId="6" fillId="8" borderId="5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7" fillId="9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0" borderId="34" xfId="0" applyFont="1" applyFill="1" applyBorder="1"/>
    <xf numFmtId="0" fontId="6" fillId="8" borderId="24" xfId="0" applyFont="1" applyFill="1" applyBorder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3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1" xfId="0" applyFont="1" applyFill="1" applyBorder="1"/>
    <xf numFmtId="0" fontId="19" fillId="4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/>
    </xf>
    <xf numFmtId="3" fontId="8" fillId="10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30" xfId="0" applyFont="1" applyBorder="1"/>
    <xf numFmtId="0" fontId="6" fillId="4" borderId="9" xfId="0" applyFont="1" applyFill="1" applyBorder="1"/>
    <xf numFmtId="0" fontId="0" fillId="4" borderId="6" xfId="0" applyFill="1" applyBorder="1"/>
    <xf numFmtId="3" fontId="7" fillId="4" borderId="6" xfId="0" applyNumberFormat="1" applyFont="1" applyFill="1" applyBorder="1" applyAlignment="1">
      <alignment horizontal="center"/>
    </xf>
    <xf numFmtId="0" fontId="0" fillId="11" borderId="6" xfId="0" applyFill="1" applyBorder="1"/>
    <xf numFmtId="0" fontId="0" fillId="12" borderId="0" xfId="0" applyFill="1" applyBorder="1"/>
    <xf numFmtId="0" fontId="11" fillId="0" borderId="6" xfId="0" applyFont="1" applyFill="1" applyBorder="1"/>
    <xf numFmtId="3" fontId="6" fillId="0" borderId="6" xfId="0" applyNumberFormat="1" applyFont="1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2" fillId="0" borderId="6" xfId="0" applyFont="1" applyBorder="1"/>
    <xf numFmtId="0" fontId="10" fillId="0" borderId="6" xfId="0" applyFont="1" applyFill="1" applyBorder="1"/>
    <xf numFmtId="3" fontId="6" fillId="0" borderId="6" xfId="0" applyNumberFormat="1" applyFont="1" applyBorder="1"/>
    <xf numFmtId="3" fontId="10" fillId="0" borderId="6" xfId="0" applyNumberFormat="1" applyFont="1" applyBorder="1"/>
    <xf numFmtId="3" fontId="6" fillId="0" borderId="6" xfId="0" applyNumberFormat="1" applyFont="1" applyFill="1" applyBorder="1"/>
    <xf numFmtId="3" fontId="10" fillId="0" borderId="6" xfId="0" applyNumberFormat="1" applyFont="1" applyFill="1" applyBorder="1"/>
    <xf numFmtId="0" fontId="6" fillId="8" borderId="6" xfId="0" applyFont="1" applyFill="1" applyBorder="1"/>
    <xf numFmtId="0" fontId="11" fillId="11" borderId="6" xfId="0" applyFont="1" applyFill="1" applyBorder="1"/>
    <xf numFmtId="3" fontId="11" fillId="11" borderId="6" xfId="0" applyNumberFormat="1" applyFont="1" applyFill="1" applyBorder="1" applyAlignment="1">
      <alignment horizontal="center"/>
    </xf>
    <xf numFmtId="3" fontId="11" fillId="11" borderId="6" xfId="0" applyNumberFormat="1" applyFont="1" applyFill="1" applyBorder="1"/>
    <xf numFmtId="0" fontId="11" fillId="11" borderId="6" xfId="0" applyFont="1" applyFill="1" applyBorder="1" applyAlignment="1">
      <alignment horizontal="center"/>
    </xf>
    <xf numFmtId="3" fontId="10" fillId="8" borderId="6" xfId="0" applyNumberFormat="1" applyFont="1" applyFill="1" applyBorder="1"/>
    <xf numFmtId="3" fontId="12" fillId="0" borderId="6" xfId="0" applyNumberFormat="1" applyFont="1" applyBorder="1"/>
    <xf numFmtId="0" fontId="12" fillId="4" borderId="6" xfId="0" applyFont="1" applyFill="1" applyBorder="1"/>
    <xf numFmtId="0" fontId="0" fillId="0" borderId="6" xfId="0" applyFill="1" applyBorder="1"/>
    <xf numFmtId="0" fontId="18" fillId="0" borderId="6" xfId="0" applyFont="1" applyFill="1" applyBorder="1"/>
    <xf numFmtId="0" fontId="18" fillId="0" borderId="6" xfId="0" applyFont="1" applyBorder="1"/>
    <xf numFmtId="0" fontId="18" fillId="4" borderId="6" xfId="0" applyFont="1" applyFill="1" applyBorder="1"/>
    <xf numFmtId="0" fontId="2" fillId="4" borderId="6" xfId="0" applyFont="1" applyFill="1" applyBorder="1"/>
    <xf numFmtId="3" fontId="12" fillId="0" borderId="6" xfId="0" applyNumberFormat="1" applyFont="1" applyFill="1" applyBorder="1"/>
    <xf numFmtId="3" fontId="12" fillId="0" borderId="6" xfId="0" applyNumberFormat="1" applyFont="1" applyBorder="1" applyAlignment="1"/>
    <xf numFmtId="0" fontId="10" fillId="4" borderId="6" xfId="0" applyFont="1" applyFill="1" applyBorder="1"/>
    <xf numFmtId="3" fontId="6" fillId="4" borderId="6" xfId="0" applyNumberFormat="1" applyFont="1" applyFill="1" applyBorder="1"/>
    <xf numFmtId="0" fontId="9" fillId="3" borderId="0" xfId="0" applyFont="1" applyFill="1" applyAlignment="1">
      <alignment horizontal="center"/>
    </xf>
    <xf numFmtId="0" fontId="6" fillId="0" borderId="34" xfId="0" applyFont="1" applyFill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4" xfId="0" applyNumberFormat="1" applyFont="1" applyFill="1" applyBorder="1"/>
    <xf numFmtId="164" fontId="7" fillId="0" borderId="6" xfId="1" applyNumberFormat="1" applyFont="1" applyBorder="1"/>
    <xf numFmtId="0" fontId="12" fillId="0" borderId="6" xfId="0" applyFont="1" applyFill="1" applyBorder="1"/>
    <xf numFmtId="164" fontId="23" fillId="0" borderId="6" xfId="1" applyNumberFormat="1" applyFont="1" applyBorder="1"/>
    <xf numFmtId="3" fontId="6" fillId="0" borderId="34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3" fontId="11" fillId="0" borderId="6" xfId="0" applyNumberFormat="1" applyFont="1" applyFill="1" applyBorder="1"/>
    <xf numFmtId="3" fontId="6" fillId="4" borderId="28" xfId="0" applyNumberFormat="1" applyFont="1" applyFill="1" applyBorder="1" applyAlignment="1"/>
    <xf numFmtId="3" fontId="6" fillId="4" borderId="30" xfId="0" applyNumberFormat="1" applyFont="1" applyFill="1" applyBorder="1" applyAlignment="1"/>
    <xf numFmtId="3" fontId="11" fillId="13" borderId="6" xfId="0" applyNumberFormat="1" applyFont="1" applyFill="1" applyBorder="1"/>
    <xf numFmtId="3" fontId="7" fillId="13" borderId="6" xfId="0" applyNumberFormat="1" applyFont="1" applyFill="1" applyBorder="1"/>
    <xf numFmtId="3" fontId="10" fillId="4" borderId="6" xfId="0" applyNumberFormat="1" applyFont="1" applyFill="1" applyBorder="1"/>
    <xf numFmtId="0" fontId="2" fillId="4" borderId="0" xfId="0" applyFont="1" applyFill="1"/>
    <xf numFmtId="0" fontId="0" fillId="0" borderId="34" xfId="0" applyFill="1" applyBorder="1"/>
    <xf numFmtId="0" fontId="0" fillId="4" borderId="34" xfId="0" applyFill="1" applyBorder="1"/>
    <xf numFmtId="3" fontId="0" fillId="4" borderId="6" xfId="0" applyNumberFormat="1" applyFill="1" applyBorder="1"/>
    <xf numFmtId="3" fontId="6" fillId="8" borderId="6" xfId="0" applyNumberFormat="1" applyFont="1" applyFill="1" applyBorder="1"/>
    <xf numFmtId="3" fontId="12" fillId="0" borderId="6" xfId="0" applyNumberFormat="1" applyFont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3" fontId="11" fillId="9" borderId="6" xfId="0" applyNumberFormat="1" applyFont="1" applyFill="1" applyBorder="1" applyAlignment="1">
      <alignment horizontal="center"/>
    </xf>
    <xf numFmtId="3" fontId="11" fillId="9" borderId="6" xfId="0" applyNumberFormat="1" applyFont="1" applyFill="1" applyBorder="1"/>
    <xf numFmtId="0" fontId="24" fillId="4" borderId="6" xfId="0" applyFont="1" applyFill="1" applyBorder="1"/>
    <xf numFmtId="0" fontId="25" fillId="4" borderId="6" xfId="0" applyFont="1" applyFill="1" applyBorder="1"/>
    <xf numFmtId="3" fontId="24" fillId="4" borderId="6" xfId="0" applyNumberFormat="1" applyFont="1" applyFill="1" applyBorder="1"/>
    <xf numFmtId="0" fontId="27" fillId="0" borderId="6" xfId="0" applyFont="1" applyBorder="1"/>
    <xf numFmtId="3" fontId="28" fillId="0" borderId="6" xfId="0" applyNumberFormat="1" applyFont="1" applyFill="1" applyBorder="1"/>
    <xf numFmtId="3" fontId="29" fillId="0" borderId="6" xfId="0" applyNumberFormat="1" applyFont="1" applyFill="1" applyBorder="1"/>
    <xf numFmtId="164" fontId="27" fillId="0" borderId="6" xfId="1" applyNumberFormat="1" applyFont="1" applyBorder="1"/>
    <xf numFmtId="164" fontId="28" fillId="0" borderId="6" xfId="1" applyNumberFormat="1" applyFont="1" applyFill="1" applyBorder="1"/>
    <xf numFmtId="164" fontId="30" fillId="0" borderId="6" xfId="1" applyNumberFormat="1" applyFont="1" applyBorder="1"/>
    <xf numFmtId="3" fontId="31" fillId="14" borderId="6" xfId="0" applyNumberFormat="1" applyFont="1" applyFill="1" applyBorder="1"/>
    <xf numFmtId="164" fontId="32" fillId="14" borderId="6" xfId="1" applyNumberFormat="1" applyFont="1" applyFill="1" applyBorder="1"/>
    <xf numFmtId="3" fontId="10" fillId="0" borderId="6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21" fillId="4" borderId="0" xfId="0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3" fontId="10" fillId="0" borderId="28" xfId="0" applyNumberFormat="1" applyFont="1" applyBorder="1" applyAlignment="1">
      <alignment horizontal="center"/>
    </xf>
    <xf numFmtId="3" fontId="10" fillId="0" borderId="30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3" fontId="6" fillId="4" borderId="28" xfId="0" applyNumberFormat="1" applyFont="1" applyFill="1" applyBorder="1" applyAlignment="1">
      <alignment horizontal="center"/>
    </xf>
    <xf numFmtId="3" fontId="6" fillId="4" borderId="29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19" fillId="4" borderId="28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5" fillId="4" borderId="28" xfId="0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9" fillId="4" borderId="31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164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C4F9-3C8C-491D-A0C0-85ABF3D3010F}">
  <sheetPr codeName="Sheet1"/>
  <dimension ref="A1:S96"/>
  <sheetViews>
    <sheetView workbookViewId="0">
      <selection activeCell="A2" sqref="A2:B15"/>
    </sheetView>
  </sheetViews>
  <sheetFormatPr defaultRowHeight="15" x14ac:dyDescent="0.25"/>
  <cols>
    <col min="1" max="1" width="30" customWidth="1"/>
    <col min="2" max="2" width="21.5703125" customWidth="1"/>
    <col min="4" max="4" width="12.5703125" customWidth="1"/>
    <col min="5" max="5" width="26.42578125" customWidth="1"/>
    <col min="6" max="6" width="13" customWidth="1"/>
    <col min="7" max="7" width="20" customWidth="1"/>
    <col min="8" max="8" width="16.28515625" customWidth="1"/>
    <col min="9" max="9" width="17.5703125" customWidth="1"/>
    <col min="10" max="10" width="13.42578125" customWidth="1"/>
    <col min="14" max="14" width="31.140625" customWidth="1"/>
    <col min="15" max="15" width="17.85546875" customWidth="1"/>
    <col min="18" max="18" width="21" customWidth="1"/>
    <col min="19" max="19" width="12.7109375" customWidth="1"/>
  </cols>
  <sheetData>
    <row r="1" spans="1:19" ht="15.75" x14ac:dyDescent="0.25">
      <c r="A1" s="188" t="s">
        <v>602</v>
      </c>
      <c r="B1" s="188"/>
      <c r="E1" s="187" t="s">
        <v>489</v>
      </c>
      <c r="F1" s="187"/>
      <c r="G1" s="187"/>
      <c r="H1" s="187"/>
      <c r="I1" s="39">
        <f>SUM(H3:H27)</f>
        <v>111530</v>
      </c>
      <c r="J1">
        <v>112000</v>
      </c>
      <c r="K1">
        <f>J1-I1</f>
        <v>470</v>
      </c>
      <c r="N1" s="187" t="s">
        <v>545</v>
      </c>
      <c r="O1" s="187"/>
      <c r="R1" s="187" t="s">
        <v>488</v>
      </c>
      <c r="S1" s="187"/>
    </row>
    <row r="2" spans="1:19" ht="15.75" x14ac:dyDescent="0.25">
      <c r="A2" s="149" t="s">
        <v>394</v>
      </c>
      <c r="B2" s="149" t="s">
        <v>83</v>
      </c>
      <c r="E2" s="149" t="s">
        <v>490</v>
      </c>
      <c r="F2" s="149" t="s">
        <v>300</v>
      </c>
      <c r="G2" s="149" t="s">
        <v>496</v>
      </c>
      <c r="H2" s="149" t="s">
        <v>299</v>
      </c>
      <c r="N2" s="124" t="s">
        <v>394</v>
      </c>
      <c r="O2" s="124" t="s">
        <v>83</v>
      </c>
      <c r="R2" s="124" t="s">
        <v>491</v>
      </c>
      <c r="S2" s="124" t="s">
        <v>83</v>
      </c>
    </row>
    <row r="3" spans="1:19" x14ac:dyDescent="0.25">
      <c r="A3" s="41" t="s">
        <v>480</v>
      </c>
      <c r="B3" s="122">
        <v>79200</v>
      </c>
      <c r="E3" s="41" t="s">
        <v>290</v>
      </c>
      <c r="F3" s="122"/>
      <c r="G3" s="45"/>
      <c r="H3" s="128">
        <v>16000</v>
      </c>
      <c r="N3" s="41" t="s">
        <v>527</v>
      </c>
      <c r="O3" s="122">
        <v>2000</v>
      </c>
      <c r="R3" s="41" t="s">
        <v>74</v>
      </c>
      <c r="S3" s="122">
        <v>21600</v>
      </c>
    </row>
    <row r="4" spans="1:19" x14ac:dyDescent="0.25">
      <c r="A4" s="41" t="s">
        <v>447</v>
      </c>
      <c r="B4" s="122">
        <v>15000</v>
      </c>
      <c r="E4" s="41" t="s">
        <v>155</v>
      </c>
      <c r="F4" s="122"/>
      <c r="G4" s="45"/>
      <c r="H4" s="128">
        <v>6000</v>
      </c>
      <c r="N4" s="41" t="s">
        <v>528</v>
      </c>
      <c r="O4" s="122">
        <v>2000</v>
      </c>
      <c r="R4" s="41" t="s">
        <v>75</v>
      </c>
      <c r="S4" s="122">
        <v>30000</v>
      </c>
    </row>
    <row r="5" spans="1:19" x14ac:dyDescent="0.25">
      <c r="A5" s="41" t="s">
        <v>478</v>
      </c>
      <c r="B5" s="122">
        <v>5000</v>
      </c>
      <c r="E5" s="41" t="s">
        <v>451</v>
      </c>
      <c r="F5" s="122"/>
      <c r="G5" s="45"/>
      <c r="H5" s="128">
        <v>5000</v>
      </c>
      <c r="K5" s="123" t="s">
        <v>171</v>
      </c>
      <c r="L5" s="123">
        <v>5550</v>
      </c>
      <c r="N5" s="41" t="s">
        <v>525</v>
      </c>
      <c r="O5" s="122">
        <v>1000</v>
      </c>
      <c r="R5" s="41" t="s">
        <v>76</v>
      </c>
      <c r="S5" s="122">
        <v>26400</v>
      </c>
    </row>
    <row r="6" spans="1:19" x14ac:dyDescent="0.25">
      <c r="A6" s="41" t="s">
        <v>260</v>
      </c>
      <c r="B6" s="122">
        <v>5000</v>
      </c>
      <c r="E6" s="41" t="s">
        <v>154</v>
      </c>
      <c r="F6" s="122"/>
      <c r="G6" s="45"/>
      <c r="H6" s="128">
        <v>3000</v>
      </c>
      <c r="K6" s="123" t="s">
        <v>436</v>
      </c>
      <c r="L6" s="123">
        <v>4100</v>
      </c>
      <c r="N6" s="41" t="s">
        <v>529</v>
      </c>
      <c r="O6" s="122">
        <v>500</v>
      </c>
      <c r="R6" s="49" t="s">
        <v>80</v>
      </c>
      <c r="S6" s="52">
        <f>SUM(S3:S5)</f>
        <v>78000</v>
      </c>
    </row>
    <row r="7" spans="1:19" x14ac:dyDescent="0.25">
      <c r="A7" s="41" t="s">
        <v>481</v>
      </c>
      <c r="B7" s="122">
        <v>2000</v>
      </c>
      <c r="E7" s="44" t="s">
        <v>238</v>
      </c>
      <c r="F7" s="189" t="s">
        <v>536</v>
      </c>
      <c r="G7" s="190"/>
      <c r="H7" s="129">
        <v>3000</v>
      </c>
      <c r="K7" s="123" t="s">
        <v>449</v>
      </c>
      <c r="L7" s="123">
        <v>9400</v>
      </c>
      <c r="N7" s="41" t="s">
        <v>530</v>
      </c>
      <c r="O7" s="122">
        <v>1000</v>
      </c>
      <c r="R7" s="41"/>
      <c r="S7" s="122"/>
    </row>
    <row r="8" spans="1:19" x14ac:dyDescent="0.25">
      <c r="A8" s="45" t="s">
        <v>484</v>
      </c>
      <c r="B8" s="122">
        <v>2000</v>
      </c>
      <c r="E8" s="41" t="s">
        <v>151</v>
      </c>
      <c r="F8" s="122"/>
      <c r="G8" s="45"/>
      <c r="H8" s="138">
        <v>4570</v>
      </c>
      <c r="I8" s="9">
        <v>600</v>
      </c>
      <c r="J8" t="s">
        <v>503</v>
      </c>
      <c r="L8">
        <f>SUM(L5:L7)</f>
        <v>19050</v>
      </c>
      <c r="N8" s="41" t="s">
        <v>531</v>
      </c>
      <c r="O8" s="122">
        <v>500</v>
      </c>
      <c r="R8" s="41"/>
      <c r="S8" s="122"/>
    </row>
    <row r="9" spans="1:19" x14ac:dyDescent="0.25">
      <c r="A9" s="102" t="s">
        <v>577</v>
      </c>
      <c r="B9" s="156">
        <v>4810</v>
      </c>
      <c r="E9" s="45" t="s">
        <v>497</v>
      </c>
      <c r="F9" s="191" t="s">
        <v>499</v>
      </c>
      <c r="G9" s="192"/>
      <c r="H9" s="130">
        <v>6000</v>
      </c>
      <c r="N9" s="41" t="s">
        <v>532</v>
      </c>
      <c r="O9" s="122">
        <v>500</v>
      </c>
      <c r="R9" s="41"/>
      <c r="S9" s="122"/>
    </row>
    <row r="10" spans="1:19" x14ac:dyDescent="0.25">
      <c r="A10" s="41" t="s">
        <v>492</v>
      </c>
      <c r="B10" s="122">
        <v>31000</v>
      </c>
      <c r="E10" s="45" t="s">
        <v>495</v>
      </c>
      <c r="F10" s="191" t="s">
        <v>498</v>
      </c>
      <c r="G10" s="192"/>
      <c r="H10" s="130">
        <v>2550</v>
      </c>
      <c r="J10" s="8" t="s">
        <v>171</v>
      </c>
      <c r="K10" s="8"/>
      <c r="L10" s="8"/>
      <c r="N10" s="41" t="s">
        <v>524</v>
      </c>
      <c r="O10" s="122">
        <v>2000</v>
      </c>
      <c r="R10" s="41"/>
      <c r="S10" s="122"/>
    </row>
    <row r="11" spans="1:19" x14ac:dyDescent="0.25">
      <c r="A11" s="121" t="s">
        <v>80</v>
      </c>
      <c r="B11" s="52">
        <f>SUM(B3:B10)</f>
        <v>144010</v>
      </c>
      <c r="E11" s="45" t="s">
        <v>500</v>
      </c>
      <c r="F11" s="122"/>
      <c r="G11" s="45"/>
      <c r="H11" s="130">
        <v>600</v>
      </c>
      <c r="J11" s="8">
        <v>6000</v>
      </c>
      <c r="K11" s="8" t="s">
        <v>559</v>
      </c>
      <c r="L11" s="8"/>
      <c r="N11" s="41" t="s">
        <v>526</v>
      </c>
      <c r="O11" s="122">
        <v>1000</v>
      </c>
      <c r="R11" s="41"/>
      <c r="S11" s="122"/>
    </row>
    <row r="12" spans="1:19" x14ac:dyDescent="0.25">
      <c r="E12" s="45" t="s">
        <v>501</v>
      </c>
      <c r="F12" s="191" t="s">
        <v>502</v>
      </c>
      <c r="G12" s="192"/>
      <c r="H12" s="130">
        <v>7500</v>
      </c>
      <c r="J12" s="8">
        <v>2000</v>
      </c>
      <c r="K12" s="8" t="s">
        <v>151</v>
      </c>
      <c r="L12" s="8"/>
      <c r="N12" s="41" t="s">
        <v>533</v>
      </c>
      <c r="O12" s="122">
        <v>500</v>
      </c>
      <c r="R12" s="41"/>
      <c r="S12" s="122"/>
    </row>
    <row r="13" spans="1:19" x14ac:dyDescent="0.25">
      <c r="A13" s="41" t="s">
        <v>493</v>
      </c>
      <c r="B13" s="122">
        <v>10000</v>
      </c>
      <c r="E13" s="45" t="s">
        <v>504</v>
      </c>
      <c r="F13" s="122"/>
      <c r="G13" s="45"/>
      <c r="H13" s="130">
        <v>200</v>
      </c>
      <c r="J13" s="8">
        <v>7500</v>
      </c>
      <c r="K13" s="8" t="s">
        <v>501</v>
      </c>
      <c r="L13" s="8"/>
      <c r="N13" s="41" t="s">
        <v>534</v>
      </c>
      <c r="O13" s="122">
        <v>1000</v>
      </c>
      <c r="R13" s="41"/>
      <c r="S13" s="122"/>
    </row>
    <row r="14" spans="1:19" x14ac:dyDescent="0.25">
      <c r="A14" s="41" t="s">
        <v>443</v>
      </c>
      <c r="B14" s="42" t="s">
        <v>486</v>
      </c>
      <c r="E14" s="45" t="s">
        <v>506</v>
      </c>
      <c r="F14" s="122"/>
      <c r="G14" s="45"/>
      <c r="H14" s="130">
        <v>1900</v>
      </c>
      <c r="J14" s="8">
        <v>2550</v>
      </c>
      <c r="K14" s="8" t="s">
        <v>495</v>
      </c>
      <c r="L14" s="8"/>
      <c r="N14" s="41" t="s">
        <v>535</v>
      </c>
      <c r="O14" s="122">
        <v>1000</v>
      </c>
      <c r="R14" s="41"/>
      <c r="S14" s="122"/>
    </row>
    <row r="15" spans="1:19" x14ac:dyDescent="0.25">
      <c r="A15" s="41" t="s">
        <v>494</v>
      </c>
      <c r="B15" s="42" t="s">
        <v>446</v>
      </c>
      <c r="E15" s="45" t="s">
        <v>507</v>
      </c>
      <c r="F15" s="122"/>
      <c r="G15" s="45"/>
      <c r="H15" s="130">
        <v>1000</v>
      </c>
      <c r="J15" s="8">
        <v>800</v>
      </c>
      <c r="K15" s="8" t="s">
        <v>560</v>
      </c>
      <c r="L15" s="8"/>
      <c r="N15" s="41" t="s">
        <v>525</v>
      </c>
      <c r="O15" s="122">
        <v>1000</v>
      </c>
      <c r="R15" s="41"/>
      <c r="S15" s="122"/>
    </row>
    <row r="16" spans="1:19" x14ac:dyDescent="0.25">
      <c r="A16" s="45"/>
      <c r="B16" s="122"/>
      <c r="E16" s="45" t="s">
        <v>508</v>
      </c>
      <c r="F16" s="122"/>
      <c r="G16" s="45"/>
      <c r="H16" s="130">
        <v>1000</v>
      </c>
      <c r="J16" s="8">
        <f>SUM(J11:J15)</f>
        <v>18850</v>
      </c>
      <c r="K16" s="8"/>
      <c r="L16" s="8"/>
      <c r="N16" s="41" t="s">
        <v>538</v>
      </c>
      <c r="O16" s="122">
        <v>1000</v>
      </c>
      <c r="R16" s="41"/>
      <c r="S16" s="122"/>
    </row>
    <row r="17" spans="1:19" x14ac:dyDescent="0.25">
      <c r="E17" s="45" t="s">
        <v>509</v>
      </c>
      <c r="F17" s="122"/>
      <c r="G17" s="45"/>
      <c r="H17" s="130">
        <v>400</v>
      </c>
      <c r="J17" s="8"/>
      <c r="K17" s="8">
        <v>15000</v>
      </c>
      <c r="L17" s="8" t="s">
        <v>505</v>
      </c>
      <c r="N17" s="41" t="s">
        <v>537</v>
      </c>
      <c r="O17" s="122">
        <v>1000</v>
      </c>
      <c r="R17" s="41"/>
      <c r="S17" s="122"/>
    </row>
    <row r="18" spans="1:19" x14ac:dyDescent="0.25">
      <c r="E18" s="45" t="s">
        <v>510</v>
      </c>
      <c r="F18" s="122"/>
      <c r="G18" s="45"/>
      <c r="H18" s="130">
        <v>15900</v>
      </c>
      <c r="J18" s="8"/>
      <c r="K18" s="8">
        <v>10000</v>
      </c>
      <c r="L18" s="8" t="s">
        <v>261</v>
      </c>
      <c r="N18" s="41" t="s">
        <v>539</v>
      </c>
      <c r="O18" s="122">
        <v>1000</v>
      </c>
    </row>
    <row r="19" spans="1:19" x14ac:dyDescent="0.25">
      <c r="E19" s="45" t="s">
        <v>511</v>
      </c>
      <c r="F19" s="189" t="s">
        <v>536</v>
      </c>
      <c r="G19" s="190"/>
      <c r="H19" s="137">
        <v>1000</v>
      </c>
      <c r="J19" s="8"/>
      <c r="K19" s="8">
        <f>SUM(K17:K18)</f>
        <v>25000</v>
      </c>
      <c r="L19" s="8"/>
      <c r="N19" s="41" t="s">
        <v>532</v>
      </c>
      <c r="O19" s="122">
        <v>5000</v>
      </c>
      <c r="Q19">
        <v>21900</v>
      </c>
    </row>
    <row r="20" spans="1:19" x14ac:dyDescent="0.25">
      <c r="E20" s="45" t="s">
        <v>454</v>
      </c>
      <c r="F20" s="122"/>
      <c r="G20" s="45"/>
      <c r="H20" s="130">
        <v>2000</v>
      </c>
      <c r="J20" s="8" t="s">
        <v>298</v>
      </c>
      <c r="K20" s="126">
        <f>K19-J16</f>
        <v>6150</v>
      </c>
      <c r="L20" s="8"/>
      <c r="N20" s="41" t="s">
        <v>540</v>
      </c>
      <c r="O20" s="122">
        <v>3000</v>
      </c>
      <c r="Q20">
        <v>6000</v>
      </c>
    </row>
    <row r="21" spans="1:19" x14ac:dyDescent="0.25">
      <c r="A21" s="186" t="s">
        <v>520</v>
      </c>
      <c r="B21" s="186"/>
      <c r="E21" s="127" t="s">
        <v>512</v>
      </c>
      <c r="F21" s="189" t="s">
        <v>523</v>
      </c>
      <c r="G21" s="190"/>
      <c r="H21" s="131">
        <v>17710</v>
      </c>
      <c r="J21" s="8" t="s">
        <v>440</v>
      </c>
      <c r="K21" s="8">
        <v>600</v>
      </c>
      <c r="L21" s="8"/>
      <c r="M21">
        <v>6750</v>
      </c>
      <c r="N21" s="41" t="s">
        <v>541</v>
      </c>
      <c r="O21" s="122">
        <v>1000</v>
      </c>
      <c r="Q21">
        <f>Q19-Q20</f>
        <v>15900</v>
      </c>
    </row>
    <row r="22" spans="1:19" x14ac:dyDescent="0.25">
      <c r="A22" t="s">
        <v>394</v>
      </c>
      <c r="B22" t="s">
        <v>83</v>
      </c>
      <c r="E22" s="45" t="s">
        <v>513</v>
      </c>
      <c r="F22" s="122"/>
      <c r="G22" s="45"/>
      <c r="H22" s="130">
        <v>900</v>
      </c>
      <c r="J22" s="8"/>
      <c r="K22" s="126">
        <f>K20-K21</f>
        <v>5550</v>
      </c>
      <c r="L22" s="8"/>
      <c r="M22">
        <v>4100</v>
      </c>
      <c r="N22" s="41" t="s">
        <v>542</v>
      </c>
      <c r="O22" s="122">
        <v>5000</v>
      </c>
    </row>
    <row r="23" spans="1:19" x14ac:dyDescent="0.25">
      <c r="A23" t="s">
        <v>449</v>
      </c>
      <c r="E23" s="127" t="s">
        <v>519</v>
      </c>
      <c r="F23" s="185" t="s">
        <v>547</v>
      </c>
      <c r="G23" s="185"/>
      <c r="H23" s="131">
        <v>4600</v>
      </c>
      <c r="M23">
        <v>5000</v>
      </c>
      <c r="N23" s="49" t="s">
        <v>80</v>
      </c>
      <c r="O23" s="52">
        <f>SUM(O3:O22)</f>
        <v>31000</v>
      </c>
    </row>
    <row r="24" spans="1:19" x14ac:dyDescent="0.25">
      <c r="E24" s="45" t="s">
        <v>177</v>
      </c>
      <c r="F24" s="122"/>
      <c r="G24" s="45"/>
      <c r="H24" s="130">
        <v>5000</v>
      </c>
      <c r="J24">
        <v>22</v>
      </c>
      <c r="K24">
        <f>J24*230</f>
        <v>5060</v>
      </c>
      <c r="M24">
        <f>SUM(M21:M23)</f>
        <v>15850</v>
      </c>
      <c r="N24" s="41" t="s">
        <v>543</v>
      </c>
      <c r="O24" s="122">
        <v>26000</v>
      </c>
    </row>
    <row r="25" spans="1:19" x14ac:dyDescent="0.25">
      <c r="E25" s="45" t="s">
        <v>473</v>
      </c>
      <c r="F25" s="146"/>
      <c r="G25" s="146"/>
      <c r="H25" s="145">
        <v>1200</v>
      </c>
      <c r="N25" s="133" t="s">
        <v>544</v>
      </c>
      <c r="O25" s="134">
        <v>5000</v>
      </c>
    </row>
    <row r="26" spans="1:19" x14ac:dyDescent="0.25">
      <c r="E26" s="45" t="s">
        <v>553</v>
      </c>
      <c r="F26" s="122"/>
      <c r="G26" s="45"/>
      <c r="H26" s="130">
        <v>2300</v>
      </c>
    </row>
    <row r="27" spans="1:19" x14ac:dyDescent="0.25">
      <c r="E27" s="45" t="s">
        <v>501</v>
      </c>
      <c r="F27" s="122"/>
      <c r="G27" s="45"/>
      <c r="H27" s="130">
        <v>2200</v>
      </c>
    </row>
    <row r="28" spans="1:19" x14ac:dyDescent="0.25">
      <c r="E28" s="45" t="s">
        <v>565</v>
      </c>
      <c r="F28" s="8"/>
      <c r="G28" s="8"/>
      <c r="H28" s="130">
        <v>2650</v>
      </c>
      <c r="I28">
        <v>240</v>
      </c>
    </row>
    <row r="29" spans="1:19" x14ac:dyDescent="0.25">
      <c r="E29" s="45" t="s">
        <v>556</v>
      </c>
      <c r="F29" s="8"/>
      <c r="G29" s="8"/>
      <c r="H29" s="130">
        <v>550</v>
      </c>
      <c r="I29">
        <v>25</v>
      </c>
      <c r="K29">
        <v>10</v>
      </c>
      <c r="L29">
        <f>K29*12</f>
        <v>120</v>
      </c>
      <c r="M29">
        <f>L29*12.5</f>
        <v>1500</v>
      </c>
    </row>
    <row r="30" spans="1:19" x14ac:dyDescent="0.25">
      <c r="E30" s="45" t="s">
        <v>566</v>
      </c>
      <c r="F30" s="8"/>
      <c r="G30" s="8"/>
      <c r="H30" s="130">
        <v>1000</v>
      </c>
      <c r="I30">
        <f>I28-I29</f>
        <v>215</v>
      </c>
      <c r="K30">
        <v>2</v>
      </c>
      <c r="L30">
        <f>K30*1</f>
        <v>2</v>
      </c>
      <c r="M30">
        <f>L30*200</f>
        <v>400</v>
      </c>
    </row>
    <row r="31" spans="1:19" x14ac:dyDescent="0.25">
      <c r="E31" s="136" t="s">
        <v>80</v>
      </c>
      <c r="F31" s="134"/>
      <c r="G31" s="133"/>
      <c r="H31" s="135">
        <f>SUM(H3:H30)</f>
        <v>115730</v>
      </c>
      <c r="K31">
        <v>0</v>
      </c>
      <c r="L31">
        <f>K31*24</f>
        <v>0</v>
      </c>
      <c r="M31">
        <f>L31*8.5</f>
        <v>0</v>
      </c>
    </row>
    <row r="32" spans="1:19" x14ac:dyDescent="0.25">
      <c r="E32" s="45" t="s">
        <v>567</v>
      </c>
      <c r="F32" s="8"/>
      <c r="G32" s="8"/>
      <c r="H32" s="130">
        <v>113200</v>
      </c>
      <c r="M32">
        <f>SUM(M29:M31)</f>
        <v>1900</v>
      </c>
    </row>
    <row r="33" spans="2:14" x14ac:dyDescent="0.25">
      <c r="E33" s="147" t="s">
        <v>568</v>
      </c>
      <c r="F33" s="144"/>
      <c r="G33" s="144"/>
      <c r="H33" s="148">
        <f>H32-H31</f>
        <v>-2530</v>
      </c>
      <c r="K33">
        <v>7</v>
      </c>
      <c r="L33">
        <f>K33*12</f>
        <v>84</v>
      </c>
      <c r="M33">
        <f>L33*12.5</f>
        <v>1050</v>
      </c>
    </row>
    <row r="34" spans="2:14" x14ac:dyDescent="0.25">
      <c r="K34">
        <v>3</v>
      </c>
      <c r="L34">
        <f>K34*1</f>
        <v>3</v>
      </c>
      <c r="M34">
        <v>600</v>
      </c>
    </row>
    <row r="35" spans="2:14" x14ac:dyDescent="0.25">
      <c r="K35">
        <v>5</v>
      </c>
      <c r="L35">
        <f>K35*24</f>
        <v>120</v>
      </c>
      <c r="M35">
        <f>L35*8.5</f>
        <v>1020</v>
      </c>
    </row>
    <row r="36" spans="2:14" x14ac:dyDescent="0.25">
      <c r="B36" t="s">
        <v>261</v>
      </c>
      <c r="C36" t="s">
        <v>548</v>
      </c>
      <c r="D36">
        <v>25200</v>
      </c>
      <c r="E36">
        <v>5000</v>
      </c>
      <c r="F36">
        <f>SUM(D36:E36)</f>
        <v>30200</v>
      </c>
      <c r="M36">
        <f>SUM(M33:M35)</f>
        <v>2670</v>
      </c>
    </row>
    <row r="37" spans="2:14" x14ac:dyDescent="0.25">
      <c r="B37" t="s">
        <v>436</v>
      </c>
    </row>
    <row r="38" spans="2:14" x14ac:dyDescent="0.25">
      <c r="B38" t="s">
        <v>449</v>
      </c>
      <c r="I38" s="8"/>
      <c r="J38" s="8" t="s">
        <v>514</v>
      </c>
      <c r="K38" s="8" t="s">
        <v>515</v>
      </c>
      <c r="L38" s="8" t="s">
        <v>516</v>
      </c>
      <c r="M38" s="8" t="s">
        <v>517</v>
      </c>
    </row>
    <row r="39" spans="2:14" x14ac:dyDescent="0.25">
      <c r="B39" t="s">
        <v>171</v>
      </c>
      <c r="I39" s="8" t="s">
        <v>477</v>
      </c>
      <c r="J39" s="8">
        <v>21</v>
      </c>
      <c r="K39" s="8">
        <v>20</v>
      </c>
      <c r="L39" s="8">
        <v>18</v>
      </c>
      <c r="M39" s="8">
        <v>18</v>
      </c>
      <c r="N39">
        <f>J39+K39+L39+M39</f>
        <v>77</v>
      </c>
    </row>
    <row r="40" spans="2:14" x14ac:dyDescent="0.25">
      <c r="B40" t="s">
        <v>303</v>
      </c>
      <c r="I40" s="8" t="s">
        <v>395</v>
      </c>
      <c r="J40" s="8">
        <v>5</v>
      </c>
      <c r="K40" s="8">
        <v>5</v>
      </c>
      <c r="L40" s="8">
        <v>10</v>
      </c>
      <c r="M40" s="8">
        <v>2</v>
      </c>
      <c r="N40">
        <f>J40+K40+L40+M40</f>
        <v>22</v>
      </c>
    </row>
    <row r="41" spans="2:14" x14ac:dyDescent="0.25">
      <c r="D41">
        <v>10000</v>
      </c>
    </row>
    <row r="42" spans="2:14" x14ac:dyDescent="0.25">
      <c r="D42">
        <f>D41/1200</f>
        <v>8.3333333333333339</v>
      </c>
    </row>
    <row r="44" spans="2:14" x14ac:dyDescent="0.25">
      <c r="K44">
        <v>23</v>
      </c>
      <c r="L44">
        <f>K44*200</f>
        <v>4600</v>
      </c>
    </row>
    <row r="45" spans="2:14" x14ac:dyDescent="0.25">
      <c r="K45">
        <v>77</v>
      </c>
      <c r="L45">
        <f>K45*230</f>
        <v>17710</v>
      </c>
    </row>
    <row r="46" spans="2:14" x14ac:dyDescent="0.25">
      <c r="H46" s="8"/>
      <c r="I46" s="8" t="s">
        <v>261</v>
      </c>
      <c r="L46">
        <f>SUM(L44:L45)</f>
        <v>22310</v>
      </c>
    </row>
    <row r="47" spans="2:14" x14ac:dyDescent="0.25">
      <c r="B47" s="8"/>
      <c r="C47" s="8"/>
      <c r="D47" s="8" t="s">
        <v>563</v>
      </c>
      <c r="E47" s="8" t="s">
        <v>564</v>
      </c>
      <c r="F47" s="8" t="s">
        <v>80</v>
      </c>
      <c r="H47" s="8" t="s">
        <v>290</v>
      </c>
      <c r="I47" s="8">
        <v>16000</v>
      </c>
    </row>
    <row r="48" spans="2:14" x14ac:dyDescent="0.25">
      <c r="B48" s="8" t="s">
        <v>261</v>
      </c>
      <c r="C48" s="8">
        <v>13</v>
      </c>
      <c r="D48" s="8">
        <v>15200</v>
      </c>
      <c r="E48" s="8">
        <v>5000</v>
      </c>
      <c r="F48" s="8">
        <f>D48+E48</f>
        <v>20200</v>
      </c>
      <c r="H48" s="8" t="s">
        <v>151</v>
      </c>
      <c r="I48" s="8">
        <v>1900</v>
      </c>
    </row>
    <row r="49" spans="2:17" x14ac:dyDescent="0.25">
      <c r="B49" s="8" t="s">
        <v>436</v>
      </c>
      <c r="C49" s="8">
        <v>7</v>
      </c>
      <c r="D49" s="8">
        <f t="shared" ref="D49:D51" si="0">C49*1200</f>
        <v>8400</v>
      </c>
      <c r="E49" s="8">
        <v>5000</v>
      </c>
      <c r="F49" s="8">
        <f t="shared" ref="F49:F54" si="1">D49+E49</f>
        <v>13400</v>
      </c>
      <c r="H49" s="8" t="s">
        <v>171</v>
      </c>
      <c r="I49" s="8">
        <v>10000</v>
      </c>
    </row>
    <row r="50" spans="2:17" x14ac:dyDescent="0.25">
      <c r="B50" s="8" t="s">
        <v>449</v>
      </c>
      <c r="C50" s="8">
        <v>17</v>
      </c>
      <c r="D50" s="8">
        <f t="shared" si="0"/>
        <v>20400</v>
      </c>
      <c r="E50" s="8">
        <v>0</v>
      </c>
      <c r="F50" s="8">
        <f t="shared" si="1"/>
        <v>20400</v>
      </c>
      <c r="H50" s="8" t="s">
        <v>154</v>
      </c>
      <c r="I50" s="8">
        <v>3000</v>
      </c>
    </row>
    <row r="51" spans="2:17" x14ac:dyDescent="0.25">
      <c r="B51" s="8" t="s">
        <v>303</v>
      </c>
      <c r="C51" s="8">
        <v>21</v>
      </c>
      <c r="D51" s="8">
        <f t="shared" si="0"/>
        <v>25200</v>
      </c>
      <c r="E51" s="8">
        <v>5000</v>
      </c>
      <c r="F51" s="8">
        <f t="shared" si="1"/>
        <v>30200</v>
      </c>
      <c r="H51" s="8" t="s">
        <v>243</v>
      </c>
      <c r="I51" s="8">
        <v>900</v>
      </c>
      <c r="Q51">
        <v>2410</v>
      </c>
    </row>
    <row r="52" spans="2:17" x14ac:dyDescent="0.25">
      <c r="B52" s="8" t="s">
        <v>171</v>
      </c>
      <c r="C52" s="8">
        <v>8</v>
      </c>
      <c r="D52" s="8">
        <v>10000</v>
      </c>
      <c r="E52" s="8">
        <v>15000</v>
      </c>
      <c r="F52" s="8">
        <v>25000</v>
      </c>
      <c r="H52" s="62" t="s">
        <v>562</v>
      </c>
      <c r="I52" s="62">
        <f>SUM(I47:I51)</f>
        <v>31800</v>
      </c>
      <c r="Q52">
        <v>25200</v>
      </c>
    </row>
    <row r="53" spans="2:17" x14ac:dyDescent="0.25">
      <c r="B53" s="8" t="s">
        <v>554</v>
      </c>
      <c r="C53" s="8">
        <v>0</v>
      </c>
      <c r="D53" s="8">
        <v>0</v>
      </c>
      <c r="E53" s="8">
        <v>2000</v>
      </c>
      <c r="F53" s="8">
        <f t="shared" si="1"/>
        <v>2000</v>
      </c>
      <c r="H53" s="140" t="s">
        <v>551</v>
      </c>
      <c r="I53" s="140">
        <v>30200</v>
      </c>
      <c r="J53" t="s">
        <v>552</v>
      </c>
      <c r="Q53">
        <v>5000</v>
      </c>
    </row>
    <row r="54" spans="2:17" x14ac:dyDescent="0.25">
      <c r="B54" s="8" t="s">
        <v>303</v>
      </c>
      <c r="C54" s="8">
        <v>0</v>
      </c>
      <c r="D54" s="8">
        <v>0</v>
      </c>
      <c r="E54" s="8">
        <v>2000</v>
      </c>
      <c r="F54" s="8">
        <f t="shared" si="1"/>
        <v>2000</v>
      </c>
      <c r="H54" s="141" t="s">
        <v>298</v>
      </c>
      <c r="I54" s="142">
        <f>I53-I52</f>
        <v>-1600</v>
      </c>
      <c r="L54" s="8" t="s">
        <v>261</v>
      </c>
      <c r="M54">
        <v>810</v>
      </c>
      <c r="N54">
        <v>2410</v>
      </c>
      <c r="Q54">
        <f>SUM(Q51:Q53)</f>
        <v>32610</v>
      </c>
    </row>
    <row r="55" spans="2:17" x14ac:dyDescent="0.25">
      <c r="B55" s="62" t="s">
        <v>80</v>
      </c>
      <c r="C55" s="8"/>
      <c r="D55" s="62">
        <f>SUM(D48:D52)</f>
        <v>79200</v>
      </c>
      <c r="E55" s="62">
        <f>SUM(E48:E54)</f>
        <v>34000</v>
      </c>
      <c r="F55" s="62">
        <f>SUM(F48:F54)</f>
        <v>113200</v>
      </c>
      <c r="L55" s="8" t="s">
        <v>436</v>
      </c>
      <c r="M55">
        <v>9100</v>
      </c>
      <c r="O55" t="s">
        <v>291</v>
      </c>
      <c r="Q55">
        <v>31800</v>
      </c>
    </row>
    <row r="56" spans="2:17" x14ac:dyDescent="0.25">
      <c r="F56">
        <v>115730</v>
      </c>
      <c r="H56" s="8"/>
      <c r="I56" s="8" t="s">
        <v>436</v>
      </c>
      <c r="L56" s="8" t="s">
        <v>449</v>
      </c>
      <c r="M56">
        <v>9400</v>
      </c>
      <c r="O56" t="s">
        <v>576</v>
      </c>
      <c r="Q56">
        <f>Q54-Q55</f>
        <v>810</v>
      </c>
    </row>
    <row r="57" spans="2:17" x14ac:dyDescent="0.25">
      <c r="F57">
        <f>F56-F55</f>
        <v>2530</v>
      </c>
      <c r="H57" s="8" t="s">
        <v>549</v>
      </c>
      <c r="I57" s="8">
        <v>1900</v>
      </c>
      <c r="L57" s="8" t="s">
        <v>303</v>
      </c>
      <c r="M57">
        <v>2300</v>
      </c>
      <c r="N57">
        <v>2600</v>
      </c>
      <c r="O57" t="s">
        <v>291</v>
      </c>
    </row>
    <row r="58" spans="2:17" x14ac:dyDescent="0.25">
      <c r="H58" s="8" t="s">
        <v>507</v>
      </c>
      <c r="I58" s="8">
        <v>1000</v>
      </c>
      <c r="L58" s="8" t="s">
        <v>171</v>
      </c>
      <c r="M58">
        <v>6150</v>
      </c>
    </row>
    <row r="59" spans="2:17" x14ac:dyDescent="0.25">
      <c r="C59">
        <v>3900</v>
      </c>
      <c r="D59" t="s">
        <v>554</v>
      </c>
      <c r="H59" s="8" t="s">
        <v>550</v>
      </c>
      <c r="I59" s="8">
        <v>1000</v>
      </c>
      <c r="M59">
        <f>SUM(M54:M58)</f>
        <v>27760</v>
      </c>
      <c r="N59">
        <f>SUM(N54:N58)</f>
        <v>5010</v>
      </c>
      <c r="O59" s="123">
        <f>M59+N59</f>
        <v>32770</v>
      </c>
    </row>
    <row r="60" spans="2:17" x14ac:dyDescent="0.25">
      <c r="C60">
        <v>2800</v>
      </c>
      <c r="D60" t="s">
        <v>265</v>
      </c>
      <c r="H60" s="8" t="s">
        <v>509</v>
      </c>
      <c r="I60" s="8">
        <v>400</v>
      </c>
    </row>
    <row r="61" spans="2:17" x14ac:dyDescent="0.25">
      <c r="C61">
        <v>22310</v>
      </c>
      <c r="D61" t="s">
        <v>512</v>
      </c>
      <c r="H61" s="62" t="s">
        <v>562</v>
      </c>
      <c r="I61" s="62">
        <f>SUM(I57:I60)</f>
        <v>4300</v>
      </c>
    </row>
    <row r="62" spans="2:17" x14ac:dyDescent="0.25">
      <c r="C62">
        <v>1000</v>
      </c>
      <c r="D62" t="s">
        <v>451</v>
      </c>
      <c r="F62">
        <v>22310</v>
      </c>
      <c r="H62" s="140" t="s">
        <v>551</v>
      </c>
      <c r="I62" s="140">
        <v>13400</v>
      </c>
    </row>
    <row r="63" spans="2:17" x14ac:dyDescent="0.25">
      <c r="C63">
        <f>SUM(C59:C62)</f>
        <v>30010</v>
      </c>
      <c r="F63">
        <v>3900</v>
      </c>
      <c r="H63" s="143" t="s">
        <v>298</v>
      </c>
      <c r="I63" s="143">
        <f>I62-I61</f>
        <v>9100</v>
      </c>
    </row>
    <row r="64" spans="2:17" x14ac:dyDescent="0.25">
      <c r="C64">
        <v>32770</v>
      </c>
      <c r="F64">
        <f>SUM(F62:F63)</f>
        <v>26210</v>
      </c>
    </row>
    <row r="65" spans="3:14" x14ac:dyDescent="0.25">
      <c r="C65">
        <f>C64-C63</f>
        <v>2760</v>
      </c>
      <c r="F65">
        <v>1600</v>
      </c>
      <c r="L65">
        <v>23</v>
      </c>
    </row>
    <row r="66" spans="3:14" x14ac:dyDescent="0.25">
      <c r="F66">
        <f>SUM(F64:F65)</f>
        <v>27810</v>
      </c>
      <c r="H66" s="8"/>
      <c r="I66" s="8" t="s">
        <v>449</v>
      </c>
      <c r="L66">
        <v>7</v>
      </c>
      <c r="M66">
        <f>L66*230</f>
        <v>1610</v>
      </c>
    </row>
    <row r="67" spans="3:14" x14ac:dyDescent="0.25">
      <c r="F67">
        <f>F66-C64</f>
        <v>-4960</v>
      </c>
      <c r="H67" s="8" t="s">
        <v>451</v>
      </c>
      <c r="I67" s="8">
        <v>5000</v>
      </c>
      <c r="L67">
        <f>L65-L66</f>
        <v>16</v>
      </c>
      <c r="M67">
        <f>L67*200</f>
        <v>3200</v>
      </c>
    </row>
    <row r="68" spans="3:14" x14ac:dyDescent="0.25">
      <c r="F68">
        <v>2000</v>
      </c>
      <c r="H68" s="8" t="s">
        <v>155</v>
      </c>
      <c r="I68" s="8">
        <v>6000</v>
      </c>
      <c r="M68">
        <f>SUM(M66:M67)</f>
        <v>4810</v>
      </c>
    </row>
    <row r="69" spans="3:14" x14ac:dyDescent="0.25">
      <c r="H69" s="62" t="s">
        <v>562</v>
      </c>
      <c r="I69" s="8">
        <f>SUM(I67:I68)</f>
        <v>11000</v>
      </c>
    </row>
    <row r="70" spans="3:14" x14ac:dyDescent="0.25">
      <c r="H70" s="140" t="s">
        <v>551</v>
      </c>
      <c r="I70" s="8">
        <v>20400</v>
      </c>
      <c r="M70">
        <v>7</v>
      </c>
      <c r="N70">
        <f>M70*230</f>
        <v>1610</v>
      </c>
    </row>
    <row r="71" spans="3:14" x14ac:dyDescent="0.25">
      <c r="F71" s="123">
        <v>3900</v>
      </c>
      <c r="H71" s="143" t="s">
        <v>298</v>
      </c>
      <c r="I71" s="144">
        <f>I70-I69</f>
        <v>9400</v>
      </c>
      <c r="M71">
        <v>4</v>
      </c>
      <c r="N71">
        <f>M71*200</f>
        <v>800</v>
      </c>
    </row>
    <row r="72" spans="3:14" x14ac:dyDescent="0.25">
      <c r="F72" s="123">
        <v>3000</v>
      </c>
      <c r="N72">
        <f>SUM(N70:N71)</f>
        <v>2410</v>
      </c>
    </row>
    <row r="73" spans="3:14" x14ac:dyDescent="0.25">
      <c r="F73" s="123">
        <v>23000</v>
      </c>
      <c r="G73">
        <f>F73/100</f>
        <v>230</v>
      </c>
    </row>
    <row r="74" spans="3:14" x14ac:dyDescent="0.25">
      <c r="F74" s="123">
        <v>1600</v>
      </c>
      <c r="H74" s="8"/>
      <c r="I74" s="8" t="s">
        <v>303</v>
      </c>
    </row>
    <row r="75" spans="3:14" x14ac:dyDescent="0.25">
      <c r="F75" s="123">
        <v>1000</v>
      </c>
      <c r="H75" s="8" t="s">
        <v>554</v>
      </c>
      <c r="I75" s="8">
        <v>16000</v>
      </c>
    </row>
    <row r="76" spans="3:14" x14ac:dyDescent="0.25">
      <c r="F76">
        <f>SUM(F71:F75)</f>
        <v>32500</v>
      </c>
      <c r="H76" s="8" t="s">
        <v>454</v>
      </c>
      <c r="I76" s="8">
        <v>2000</v>
      </c>
    </row>
    <row r="77" spans="3:14" x14ac:dyDescent="0.25">
      <c r="F77">
        <v>28950</v>
      </c>
      <c r="H77" s="8" t="s">
        <v>553</v>
      </c>
      <c r="I77" s="8">
        <v>2300</v>
      </c>
    </row>
    <row r="78" spans="3:14" x14ac:dyDescent="0.25">
      <c r="F78">
        <f>F76-F77</f>
        <v>3550</v>
      </c>
      <c r="G78">
        <f>F78/14</f>
        <v>253.57142857142858</v>
      </c>
      <c r="H78" s="8" t="s">
        <v>473</v>
      </c>
      <c r="I78" s="8">
        <v>1200</v>
      </c>
    </row>
    <row r="79" spans="3:14" x14ac:dyDescent="0.25">
      <c r="G79">
        <f>F78/12</f>
        <v>295.83333333333331</v>
      </c>
      <c r="H79" s="8" t="s">
        <v>555</v>
      </c>
      <c r="I79" s="8">
        <v>1000</v>
      </c>
    </row>
    <row r="80" spans="3:14" x14ac:dyDescent="0.25">
      <c r="H80" s="8" t="s">
        <v>501</v>
      </c>
      <c r="I80" s="8">
        <v>2200</v>
      </c>
    </row>
    <row r="81" spans="6:13" x14ac:dyDescent="0.25">
      <c r="H81" s="8" t="s">
        <v>556</v>
      </c>
      <c r="I81" s="8">
        <v>550</v>
      </c>
    </row>
    <row r="82" spans="6:13" x14ac:dyDescent="0.25">
      <c r="F82">
        <v>1800</v>
      </c>
      <c r="H82" s="8" t="s">
        <v>557</v>
      </c>
      <c r="I82" s="8">
        <v>2650</v>
      </c>
    </row>
    <row r="83" spans="6:13" x14ac:dyDescent="0.25">
      <c r="F83">
        <v>850</v>
      </c>
      <c r="H83" s="62" t="s">
        <v>562</v>
      </c>
      <c r="I83" s="8">
        <f>SUM(I75:I82)</f>
        <v>27900</v>
      </c>
    </row>
    <row r="84" spans="6:13" x14ac:dyDescent="0.25">
      <c r="F84">
        <f>SUM(F82:F83)</f>
        <v>2650</v>
      </c>
      <c r="H84" s="140" t="s">
        <v>551</v>
      </c>
      <c r="I84" s="8">
        <v>30200</v>
      </c>
    </row>
    <row r="85" spans="6:13" x14ac:dyDescent="0.25">
      <c r="H85" s="143" t="s">
        <v>298</v>
      </c>
      <c r="I85" s="117">
        <f>I84-I83</f>
        <v>2300</v>
      </c>
    </row>
    <row r="86" spans="6:13" x14ac:dyDescent="0.25">
      <c r="M86">
        <v>2600</v>
      </c>
    </row>
    <row r="87" spans="6:13" x14ac:dyDescent="0.25">
      <c r="M87">
        <v>1900</v>
      </c>
    </row>
    <row r="88" spans="6:13" x14ac:dyDescent="0.25">
      <c r="H88" s="8"/>
      <c r="I88" s="8" t="s">
        <v>171</v>
      </c>
      <c r="M88">
        <f>SUM(M86:M87)</f>
        <v>4500</v>
      </c>
    </row>
    <row r="89" spans="6:13" x14ac:dyDescent="0.25">
      <c r="H89" s="8" t="s">
        <v>501</v>
      </c>
      <c r="I89" s="8">
        <v>7500</v>
      </c>
    </row>
    <row r="90" spans="6:13" x14ac:dyDescent="0.25">
      <c r="H90" s="8" t="s">
        <v>558</v>
      </c>
      <c r="I90" s="8">
        <v>6000</v>
      </c>
    </row>
    <row r="91" spans="6:13" x14ac:dyDescent="0.25">
      <c r="H91" s="8" t="s">
        <v>151</v>
      </c>
      <c r="I91" s="8">
        <v>2600</v>
      </c>
    </row>
    <row r="92" spans="6:13" x14ac:dyDescent="0.25">
      <c r="H92" s="8" t="s">
        <v>495</v>
      </c>
      <c r="I92" s="8">
        <v>2550</v>
      </c>
    </row>
    <row r="93" spans="6:13" x14ac:dyDescent="0.25">
      <c r="H93" s="8" t="s">
        <v>561</v>
      </c>
      <c r="I93" s="8">
        <v>800</v>
      </c>
    </row>
    <row r="94" spans="6:13" x14ac:dyDescent="0.25">
      <c r="H94" s="62" t="s">
        <v>562</v>
      </c>
      <c r="I94" s="8">
        <f>SUM(I89:I93)</f>
        <v>19450</v>
      </c>
    </row>
    <row r="95" spans="6:13" x14ac:dyDescent="0.25">
      <c r="H95" s="140" t="s">
        <v>551</v>
      </c>
      <c r="I95" s="8">
        <v>25000</v>
      </c>
    </row>
    <row r="96" spans="6:13" x14ac:dyDescent="0.25">
      <c r="H96" s="143" t="s">
        <v>298</v>
      </c>
      <c r="I96" s="117">
        <f>I95-I94</f>
        <v>5550</v>
      </c>
    </row>
  </sheetData>
  <mergeCells count="12">
    <mergeCell ref="F23:G23"/>
    <mergeCell ref="A21:B21"/>
    <mergeCell ref="N1:O1"/>
    <mergeCell ref="A1:B1"/>
    <mergeCell ref="R1:S1"/>
    <mergeCell ref="E1:H1"/>
    <mergeCell ref="F7:G7"/>
    <mergeCell ref="F19:G19"/>
    <mergeCell ref="F10:G10"/>
    <mergeCell ref="F9:G9"/>
    <mergeCell ref="F12:G12"/>
    <mergeCell ref="F21:G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EDEA-FBCD-417C-97B9-9E5C6840FFCF}">
  <sheetPr codeName="Sheet2"/>
  <dimension ref="A1:BF69"/>
  <sheetViews>
    <sheetView tabSelected="1" topLeftCell="A55" workbookViewId="0">
      <selection activeCell="B79" sqref="B79"/>
    </sheetView>
  </sheetViews>
  <sheetFormatPr defaultRowHeight="15" x14ac:dyDescent="0.25"/>
  <cols>
    <col min="1" max="1" width="30.140625" customWidth="1"/>
    <col min="2" max="2" width="39.140625" customWidth="1"/>
    <col min="3" max="3" width="12.5703125" customWidth="1"/>
    <col min="4" max="4" width="17.140625" customWidth="1"/>
    <col min="6" max="6" width="34.140625" customWidth="1"/>
    <col min="7" max="7" width="15.7109375" customWidth="1"/>
    <col min="8" max="8" width="12.28515625" customWidth="1"/>
    <col min="9" max="9" width="14.140625" customWidth="1"/>
    <col min="12" max="12" width="19.42578125" customWidth="1"/>
    <col min="13" max="13" width="12.140625" customWidth="1"/>
    <col min="14" max="14" width="10.5703125" bestFit="1" customWidth="1"/>
    <col min="16" max="16" width="18.85546875" customWidth="1"/>
  </cols>
  <sheetData>
    <row r="1" spans="1:19" ht="15.75" x14ac:dyDescent="0.25">
      <c r="A1" s="187" t="s">
        <v>489</v>
      </c>
      <c r="B1" s="187"/>
      <c r="C1" s="187"/>
      <c r="D1" s="187"/>
      <c r="F1" s="187" t="s">
        <v>489</v>
      </c>
      <c r="G1" s="187"/>
      <c r="H1" s="187"/>
    </row>
    <row r="2" spans="1:19" ht="15.75" x14ac:dyDescent="0.25">
      <c r="A2" s="149" t="s">
        <v>490</v>
      </c>
      <c r="B2" s="149" t="s">
        <v>300</v>
      </c>
      <c r="C2" s="149" t="s">
        <v>496</v>
      </c>
      <c r="D2" s="149" t="s">
        <v>299</v>
      </c>
      <c r="F2" s="149" t="s">
        <v>490</v>
      </c>
      <c r="G2" s="149" t="s">
        <v>496</v>
      </c>
      <c r="H2" s="149" t="s">
        <v>299</v>
      </c>
      <c r="P2" t="s">
        <v>177</v>
      </c>
      <c r="Q2">
        <v>5000</v>
      </c>
    </row>
    <row r="3" spans="1:19" x14ac:dyDescent="0.25">
      <c r="A3" s="41" t="s">
        <v>290</v>
      </c>
      <c r="B3" s="122"/>
      <c r="C3" s="45"/>
      <c r="D3" s="128">
        <v>16000</v>
      </c>
      <c r="F3" s="41" t="s">
        <v>290</v>
      </c>
      <c r="G3" s="122"/>
      <c r="H3" s="128">
        <v>16000</v>
      </c>
      <c r="P3" t="s">
        <v>571</v>
      </c>
      <c r="Q3">
        <v>2805</v>
      </c>
    </row>
    <row r="4" spans="1:19" x14ac:dyDescent="0.25">
      <c r="A4" s="41" t="s">
        <v>155</v>
      </c>
      <c r="B4" s="122"/>
      <c r="C4" s="45"/>
      <c r="D4" s="128">
        <v>6000</v>
      </c>
      <c r="F4" s="41" t="s">
        <v>155</v>
      </c>
      <c r="G4" s="122"/>
      <c r="H4" s="128">
        <v>6000</v>
      </c>
      <c r="P4" t="s">
        <v>151</v>
      </c>
      <c r="Q4">
        <v>600</v>
      </c>
    </row>
    <row r="5" spans="1:19" x14ac:dyDescent="0.25">
      <c r="A5" s="41" t="s">
        <v>451</v>
      </c>
      <c r="B5" s="122"/>
      <c r="C5" s="45"/>
      <c r="D5" s="128">
        <v>5000</v>
      </c>
      <c r="F5" s="41" t="s">
        <v>451</v>
      </c>
      <c r="G5" s="122"/>
      <c r="H5" s="128">
        <v>5000</v>
      </c>
      <c r="P5" t="s">
        <v>570</v>
      </c>
      <c r="Q5">
        <v>1800</v>
      </c>
    </row>
    <row r="6" spans="1:19" x14ac:dyDescent="0.25">
      <c r="A6" s="41" t="s">
        <v>154</v>
      </c>
      <c r="B6" s="122"/>
      <c r="C6" s="45"/>
      <c r="D6" s="128">
        <v>3000</v>
      </c>
      <c r="F6" s="41" t="s">
        <v>154</v>
      </c>
      <c r="G6" s="122"/>
      <c r="H6" s="128">
        <v>3000</v>
      </c>
      <c r="L6">
        <v>2600</v>
      </c>
      <c r="P6" t="s">
        <v>245</v>
      </c>
      <c r="Q6">
        <v>500</v>
      </c>
    </row>
    <row r="7" spans="1:19" x14ac:dyDescent="0.25">
      <c r="A7" s="44" t="s">
        <v>238</v>
      </c>
      <c r="B7" s="189" t="s">
        <v>536</v>
      </c>
      <c r="C7" s="190"/>
      <c r="D7" s="129">
        <v>3000</v>
      </c>
      <c r="F7" s="55" t="s">
        <v>238</v>
      </c>
      <c r="G7" s="151" t="s">
        <v>590</v>
      </c>
      <c r="H7" s="128">
        <v>3000</v>
      </c>
      <c r="L7">
        <v>1900</v>
      </c>
      <c r="P7" t="s">
        <v>245</v>
      </c>
      <c r="Q7">
        <v>195</v>
      </c>
    </row>
    <row r="8" spans="1:19" x14ac:dyDescent="0.25">
      <c r="A8" s="41" t="s">
        <v>151</v>
      </c>
      <c r="B8" s="122"/>
      <c r="C8" s="45"/>
      <c r="D8" s="138">
        <v>4570</v>
      </c>
      <c r="F8" s="41" t="s">
        <v>151</v>
      </c>
      <c r="G8" s="122"/>
      <c r="H8" s="138">
        <v>5170</v>
      </c>
      <c r="L8">
        <f>SUM(L6:L7)</f>
        <v>4500</v>
      </c>
      <c r="P8" t="s">
        <v>245</v>
      </c>
      <c r="Q8">
        <v>275</v>
      </c>
    </row>
    <row r="9" spans="1:19" x14ac:dyDescent="0.25">
      <c r="A9" s="45" t="s">
        <v>497</v>
      </c>
      <c r="B9" s="191" t="s">
        <v>499</v>
      </c>
      <c r="C9" s="192"/>
      <c r="D9" s="130">
        <v>6000</v>
      </c>
      <c r="F9" s="45" t="s">
        <v>497</v>
      </c>
      <c r="G9" s="151" t="s">
        <v>499</v>
      </c>
      <c r="H9" s="130">
        <v>6000</v>
      </c>
      <c r="L9">
        <v>600</v>
      </c>
      <c r="P9" t="s">
        <v>245</v>
      </c>
      <c r="Q9">
        <v>40</v>
      </c>
    </row>
    <row r="10" spans="1:19" x14ac:dyDescent="0.25">
      <c r="A10" s="45" t="s">
        <v>495</v>
      </c>
      <c r="B10" s="191" t="s">
        <v>498</v>
      </c>
      <c r="C10" s="192"/>
      <c r="D10" s="130">
        <v>2550</v>
      </c>
      <c r="F10" s="45" t="s">
        <v>495</v>
      </c>
      <c r="G10" s="151" t="s">
        <v>498</v>
      </c>
      <c r="H10" s="130">
        <v>2550</v>
      </c>
      <c r="L10">
        <f>SUM(L8:L9)</f>
        <v>5100</v>
      </c>
      <c r="P10" t="s">
        <v>245</v>
      </c>
      <c r="Q10">
        <v>120</v>
      </c>
    </row>
    <row r="11" spans="1:19" x14ac:dyDescent="0.25">
      <c r="A11" s="45" t="s">
        <v>500</v>
      </c>
      <c r="B11" s="122"/>
      <c r="C11" s="45"/>
      <c r="D11" s="130">
        <v>600</v>
      </c>
      <c r="F11" s="45" t="s">
        <v>501</v>
      </c>
      <c r="G11" s="151" t="s">
        <v>572</v>
      </c>
      <c r="H11" s="130">
        <v>9720</v>
      </c>
      <c r="P11" t="s">
        <v>245</v>
      </c>
      <c r="Q11">
        <v>4019</v>
      </c>
      <c r="S11">
        <v>2400</v>
      </c>
    </row>
    <row r="12" spans="1:19" x14ac:dyDescent="0.25">
      <c r="A12" s="45" t="s">
        <v>501</v>
      </c>
      <c r="B12" s="191" t="s">
        <v>502</v>
      </c>
      <c r="C12" s="192"/>
      <c r="D12" s="130">
        <v>7500</v>
      </c>
      <c r="F12" s="45" t="s">
        <v>506</v>
      </c>
      <c r="G12" s="122"/>
      <c r="H12" s="130">
        <v>1900</v>
      </c>
      <c r="P12" t="s">
        <v>245</v>
      </c>
      <c r="Q12">
        <v>3934</v>
      </c>
      <c r="S12">
        <v>695</v>
      </c>
    </row>
    <row r="13" spans="1:19" x14ac:dyDescent="0.25">
      <c r="A13" s="45" t="s">
        <v>504</v>
      </c>
      <c r="B13" s="122"/>
      <c r="C13" s="45"/>
      <c r="D13" s="130">
        <v>200</v>
      </c>
      <c r="F13" s="45" t="s">
        <v>573</v>
      </c>
      <c r="G13" s="122"/>
      <c r="H13" s="130">
        <v>1400</v>
      </c>
      <c r="P13" t="s">
        <v>245</v>
      </c>
      <c r="Q13">
        <v>1867</v>
      </c>
      <c r="S13">
        <v>435</v>
      </c>
    </row>
    <row r="14" spans="1:19" x14ac:dyDescent="0.25">
      <c r="A14" s="45" t="s">
        <v>506</v>
      </c>
      <c r="B14" s="122"/>
      <c r="C14" s="45"/>
      <c r="D14" s="130">
        <v>1900</v>
      </c>
      <c r="F14" s="45" t="s">
        <v>508</v>
      </c>
      <c r="G14" s="122"/>
      <c r="H14" s="130">
        <v>1000</v>
      </c>
      <c r="P14" t="s">
        <v>245</v>
      </c>
      <c r="Q14">
        <v>120</v>
      </c>
      <c r="S14">
        <v>4019</v>
      </c>
    </row>
    <row r="15" spans="1:19" x14ac:dyDescent="0.25">
      <c r="A15" s="45" t="s">
        <v>507</v>
      </c>
      <c r="B15" s="122"/>
      <c r="C15" s="45"/>
      <c r="D15" s="130">
        <v>1000</v>
      </c>
      <c r="F15" s="45" t="s">
        <v>510</v>
      </c>
      <c r="G15" s="122"/>
      <c r="H15" s="130">
        <v>15700</v>
      </c>
      <c r="P15" t="s">
        <v>245</v>
      </c>
      <c r="Q15">
        <v>630</v>
      </c>
      <c r="S15">
        <v>3934</v>
      </c>
    </row>
    <row r="16" spans="1:19" x14ac:dyDescent="0.25">
      <c r="A16" s="45" t="s">
        <v>508</v>
      </c>
      <c r="B16" s="122"/>
      <c r="C16" s="45"/>
      <c r="D16" s="130">
        <v>1000</v>
      </c>
      <c r="F16" s="45" t="s">
        <v>511</v>
      </c>
      <c r="G16" s="122"/>
      <c r="H16" s="169">
        <v>1000</v>
      </c>
      <c r="P16" t="s">
        <v>245</v>
      </c>
      <c r="Q16">
        <v>800</v>
      </c>
      <c r="S16">
        <v>1867</v>
      </c>
    </row>
    <row r="17" spans="1:56" x14ac:dyDescent="0.25">
      <c r="A17" s="45" t="s">
        <v>509</v>
      </c>
      <c r="B17" s="122"/>
      <c r="C17" s="45"/>
      <c r="D17" s="130">
        <v>400</v>
      </c>
      <c r="F17" s="45" t="s">
        <v>454</v>
      </c>
      <c r="G17" s="122"/>
      <c r="H17" s="130">
        <v>2000</v>
      </c>
      <c r="L17" s="154" t="s">
        <v>512</v>
      </c>
      <c r="M17" s="146" t="s">
        <v>574</v>
      </c>
      <c r="N17" s="155">
        <v>17710</v>
      </c>
      <c r="P17" t="s">
        <v>245</v>
      </c>
      <c r="Q17">
        <v>550</v>
      </c>
      <c r="S17">
        <v>2805</v>
      </c>
    </row>
    <row r="18" spans="1:56" x14ac:dyDescent="0.25">
      <c r="A18" s="45" t="s">
        <v>510</v>
      </c>
      <c r="B18" s="122"/>
      <c r="C18" s="45"/>
      <c r="D18" s="130">
        <v>15900</v>
      </c>
      <c r="F18" s="154" t="s">
        <v>512</v>
      </c>
      <c r="G18" s="151" t="s">
        <v>574</v>
      </c>
      <c r="H18" s="130">
        <v>17710</v>
      </c>
      <c r="L18" s="154" t="s">
        <v>519</v>
      </c>
      <c r="M18" s="146" t="s">
        <v>575</v>
      </c>
      <c r="N18" s="155">
        <v>4600</v>
      </c>
      <c r="P18" t="s">
        <v>245</v>
      </c>
      <c r="Q18">
        <v>2650</v>
      </c>
      <c r="S18">
        <v>120</v>
      </c>
    </row>
    <row r="19" spans="1:56" x14ac:dyDescent="0.25">
      <c r="A19" s="45" t="s">
        <v>511</v>
      </c>
      <c r="B19" s="189" t="s">
        <v>536</v>
      </c>
      <c r="C19" s="190"/>
      <c r="D19" s="137">
        <v>1000</v>
      </c>
      <c r="F19" s="45" t="s">
        <v>513</v>
      </c>
      <c r="G19" s="122"/>
      <c r="H19" s="130">
        <v>900</v>
      </c>
      <c r="L19" s="194" t="s">
        <v>80</v>
      </c>
      <c r="M19" s="194"/>
      <c r="N19" s="153">
        <f>SUM(N17:N18)</f>
        <v>22310</v>
      </c>
      <c r="S19">
        <v>630</v>
      </c>
    </row>
    <row r="20" spans="1:56" x14ac:dyDescent="0.25">
      <c r="A20" s="45" t="s">
        <v>454</v>
      </c>
      <c r="B20" s="122"/>
      <c r="C20" s="45"/>
      <c r="D20" s="130">
        <v>2000</v>
      </c>
      <c r="F20" s="154" t="s">
        <v>519</v>
      </c>
      <c r="G20" s="122" t="s">
        <v>575</v>
      </c>
      <c r="H20" s="130">
        <v>4600</v>
      </c>
      <c r="S20">
        <v>5000</v>
      </c>
    </row>
    <row r="21" spans="1:56" x14ac:dyDescent="0.25">
      <c r="A21" s="127" t="s">
        <v>512</v>
      </c>
      <c r="B21" s="189" t="s">
        <v>523</v>
      </c>
      <c r="C21" s="190"/>
      <c r="D21" s="131">
        <v>17710</v>
      </c>
      <c r="F21" s="45" t="s">
        <v>177</v>
      </c>
      <c r="G21" s="122"/>
      <c r="H21" s="130">
        <v>6000</v>
      </c>
      <c r="S21">
        <f>SUM(S11:S20)</f>
        <v>21905</v>
      </c>
    </row>
    <row r="22" spans="1:56" x14ac:dyDescent="0.25">
      <c r="A22" s="45" t="s">
        <v>513</v>
      </c>
      <c r="B22" s="122"/>
      <c r="C22" s="45"/>
      <c r="D22" s="130">
        <v>900</v>
      </c>
      <c r="F22" s="45" t="s">
        <v>473</v>
      </c>
      <c r="G22" s="170"/>
      <c r="H22" s="145">
        <v>1200</v>
      </c>
    </row>
    <row r="23" spans="1:56" x14ac:dyDescent="0.25">
      <c r="A23" s="127" t="s">
        <v>519</v>
      </c>
      <c r="B23" s="185" t="s">
        <v>547</v>
      </c>
      <c r="C23" s="185"/>
      <c r="D23" s="131">
        <v>4600</v>
      </c>
      <c r="F23" s="45" t="s">
        <v>578</v>
      </c>
      <c r="G23" s="122"/>
      <c r="H23" s="130">
        <v>2300</v>
      </c>
    </row>
    <row r="24" spans="1:56" x14ac:dyDescent="0.25">
      <c r="A24" s="45" t="s">
        <v>177</v>
      </c>
      <c r="B24" s="122"/>
      <c r="C24" s="45"/>
      <c r="D24" s="130">
        <v>5000</v>
      </c>
      <c r="F24" s="45" t="s">
        <v>570</v>
      </c>
      <c r="G24" s="45"/>
      <c r="H24" s="130">
        <v>1800</v>
      </c>
      <c r="M24">
        <v>21900</v>
      </c>
      <c r="AH24" t="s">
        <v>261</v>
      </c>
      <c r="AI24">
        <v>31800</v>
      </c>
      <c r="AL24">
        <v>3900</v>
      </c>
    </row>
    <row r="25" spans="1:56" x14ac:dyDescent="0.25">
      <c r="A25" s="45" t="s">
        <v>473</v>
      </c>
      <c r="B25" s="146"/>
      <c r="C25" s="146"/>
      <c r="D25" s="145">
        <v>1200</v>
      </c>
      <c r="F25" s="45" t="s">
        <v>472</v>
      </c>
      <c r="G25" s="45"/>
      <c r="H25" s="130">
        <v>2805</v>
      </c>
      <c r="M25">
        <v>16000</v>
      </c>
      <c r="AH25" t="s">
        <v>436</v>
      </c>
      <c r="AI25">
        <v>4300</v>
      </c>
      <c r="AL25">
        <v>2800</v>
      </c>
    </row>
    <row r="26" spans="1:56" x14ac:dyDescent="0.25">
      <c r="A26" s="45" t="s">
        <v>553</v>
      </c>
      <c r="B26" s="122"/>
      <c r="C26" s="45"/>
      <c r="D26" s="130">
        <v>2300</v>
      </c>
      <c r="F26" s="102" t="s">
        <v>158</v>
      </c>
      <c r="H26" s="152">
        <v>26000</v>
      </c>
      <c r="M26">
        <v>6000</v>
      </c>
      <c r="AH26" t="s">
        <v>449</v>
      </c>
      <c r="AI26">
        <v>11000</v>
      </c>
      <c r="AO26">
        <v>2610</v>
      </c>
    </row>
    <row r="27" spans="1:56" x14ac:dyDescent="0.25">
      <c r="A27" s="45" t="s">
        <v>501</v>
      </c>
      <c r="B27" s="122"/>
      <c r="C27" s="45"/>
      <c r="D27" s="130">
        <v>2200</v>
      </c>
      <c r="F27" s="171" t="s">
        <v>80</v>
      </c>
      <c r="G27" s="172"/>
      <c r="H27" s="173">
        <f>SUM(H3:H26)</f>
        <v>142755</v>
      </c>
      <c r="M27">
        <v>5000</v>
      </c>
      <c r="AH27" t="s">
        <v>303</v>
      </c>
      <c r="AI27">
        <v>27900</v>
      </c>
      <c r="AO27">
        <v>600</v>
      </c>
    </row>
    <row r="28" spans="1:56" x14ac:dyDescent="0.25">
      <c r="A28" s="45" t="s">
        <v>565</v>
      </c>
      <c r="B28" s="8"/>
      <c r="C28" s="8"/>
      <c r="D28" s="130">
        <v>2650</v>
      </c>
      <c r="F28" s="45" t="s">
        <v>594</v>
      </c>
      <c r="G28" s="8"/>
      <c r="H28" s="130">
        <v>144010</v>
      </c>
      <c r="M28">
        <v>3000</v>
      </c>
      <c r="AH28" t="s">
        <v>171</v>
      </c>
      <c r="AI28">
        <v>18850</v>
      </c>
    </row>
    <row r="29" spans="1:56" ht="15.75" x14ac:dyDescent="0.25">
      <c r="A29" s="45" t="s">
        <v>556</v>
      </c>
      <c r="B29" s="8"/>
      <c r="C29" s="8"/>
      <c r="D29" s="130">
        <v>550</v>
      </c>
      <c r="F29" s="174" t="s">
        <v>601</v>
      </c>
      <c r="G29" s="175"/>
      <c r="H29" s="176">
        <f>H28-H27</f>
        <v>1255</v>
      </c>
      <c r="M29">
        <v>3000</v>
      </c>
      <c r="AH29" t="s">
        <v>554</v>
      </c>
      <c r="AI29">
        <v>3900</v>
      </c>
    </row>
    <row r="30" spans="1:56" x14ac:dyDescent="0.25">
      <c r="A30" s="45" t="s">
        <v>566</v>
      </c>
      <c r="B30" s="8"/>
      <c r="C30" s="8"/>
      <c r="D30" s="130">
        <v>1000</v>
      </c>
      <c r="M30">
        <v>4570</v>
      </c>
      <c r="AH30" t="s">
        <v>580</v>
      </c>
      <c r="AR30">
        <v>30200</v>
      </c>
    </row>
    <row r="31" spans="1:56" x14ac:dyDescent="0.25">
      <c r="A31" s="136" t="s">
        <v>80</v>
      </c>
      <c r="B31" s="134"/>
      <c r="C31" s="133"/>
      <c r="D31" s="135">
        <f>SUM(D3:D30)</f>
        <v>115730</v>
      </c>
      <c r="I31" s="39">
        <f>H46-I28</f>
        <v>3150</v>
      </c>
      <c r="M31">
        <v>6000</v>
      </c>
      <c r="AR31">
        <v>2610</v>
      </c>
    </row>
    <row r="32" spans="1:56" x14ac:dyDescent="0.25">
      <c r="A32" s="45" t="s">
        <v>567</v>
      </c>
      <c r="B32" s="8"/>
      <c r="C32" s="8"/>
      <c r="D32" s="130">
        <v>113200</v>
      </c>
      <c r="K32">
        <v>118010</v>
      </c>
      <c r="M32">
        <v>2550</v>
      </c>
      <c r="BD32">
        <v>1610</v>
      </c>
    </row>
    <row r="33" spans="1:58" x14ac:dyDescent="0.25">
      <c r="A33" s="147" t="s">
        <v>568</v>
      </c>
      <c r="B33" s="144"/>
      <c r="C33" s="144"/>
      <c r="D33" s="148">
        <f>D32-D31</f>
        <v>-2530</v>
      </c>
      <c r="K33">
        <v>3150</v>
      </c>
      <c r="M33">
        <v>800</v>
      </c>
      <c r="AL33">
        <v>7</v>
      </c>
      <c r="AM33">
        <f>AL33*230</f>
        <v>1610</v>
      </c>
      <c r="BD33">
        <v>1000</v>
      </c>
    </row>
    <row r="34" spans="1:58" x14ac:dyDescent="0.25">
      <c r="K34">
        <f>K32-K33</f>
        <v>114860</v>
      </c>
      <c r="M34">
        <v>7500</v>
      </c>
      <c r="AL34">
        <v>16</v>
      </c>
      <c r="AM34">
        <f>AL34*200</f>
        <v>3200</v>
      </c>
      <c r="BD34">
        <v>2300</v>
      </c>
    </row>
    <row r="35" spans="1:58" x14ac:dyDescent="0.25">
      <c r="I35" s="39">
        <f>H46-I28</f>
        <v>3150</v>
      </c>
      <c r="M35">
        <v>1900</v>
      </c>
      <c r="AL35">
        <f>SUM(AL33:AL34)</f>
        <v>23</v>
      </c>
      <c r="AM35">
        <f>SUM(AM33:AM34)</f>
        <v>4810</v>
      </c>
      <c r="AR35" t="s">
        <v>595</v>
      </c>
      <c r="AS35" t="s">
        <v>596</v>
      </c>
      <c r="AX35">
        <v>1000</v>
      </c>
      <c r="BD35">
        <v>9100</v>
      </c>
      <c r="BF35">
        <v>9100</v>
      </c>
    </row>
    <row r="36" spans="1:58" x14ac:dyDescent="0.25">
      <c r="K36" s="39"/>
      <c r="M36">
        <v>1000</v>
      </c>
      <c r="AI36">
        <v>9100</v>
      </c>
      <c r="AQ36" t="s">
        <v>261</v>
      </c>
      <c r="AR36">
        <v>32810</v>
      </c>
      <c r="AS36">
        <v>31800</v>
      </c>
      <c r="AT36">
        <f>AR36-AS36</f>
        <v>1010</v>
      </c>
      <c r="AU36">
        <v>2610</v>
      </c>
      <c r="AV36">
        <f>SUM(AT36:AU36)</f>
        <v>3620</v>
      </c>
      <c r="AX36">
        <v>22310</v>
      </c>
      <c r="BD36">
        <v>9600</v>
      </c>
      <c r="BF36">
        <v>2610</v>
      </c>
    </row>
    <row r="37" spans="1:58" x14ac:dyDescent="0.25">
      <c r="M37">
        <v>1000</v>
      </c>
      <c r="AI37">
        <v>2300</v>
      </c>
      <c r="AQ37" t="s">
        <v>436</v>
      </c>
      <c r="AR37">
        <v>13400</v>
      </c>
      <c r="AS37">
        <v>4300</v>
      </c>
      <c r="AT37">
        <f t="shared" ref="AT37:AT45" si="0">AR37-AS37</f>
        <v>9100</v>
      </c>
      <c r="AX37">
        <v>3900</v>
      </c>
      <c r="BD37">
        <v>1400</v>
      </c>
      <c r="BF37">
        <v>2300</v>
      </c>
    </row>
    <row r="38" spans="1:58" x14ac:dyDescent="0.25">
      <c r="B38" s="160" t="s">
        <v>581</v>
      </c>
      <c r="C38" s="161"/>
      <c r="E38">
        <v>2800</v>
      </c>
      <c r="G38" s="195" t="s">
        <v>583</v>
      </c>
      <c r="H38" s="196"/>
      <c r="I38" s="196"/>
      <c r="M38">
        <v>400</v>
      </c>
      <c r="AL38">
        <v>6150</v>
      </c>
      <c r="AQ38" t="s">
        <v>449</v>
      </c>
      <c r="AR38">
        <v>20400</v>
      </c>
      <c r="AS38">
        <v>11000</v>
      </c>
      <c r="AT38">
        <f t="shared" si="0"/>
        <v>9400</v>
      </c>
      <c r="AX38">
        <v>2800</v>
      </c>
      <c r="BD38">
        <v>2600</v>
      </c>
      <c r="BF38">
        <f>SUM(BF35:BF37)</f>
        <v>14010</v>
      </c>
    </row>
    <row r="39" spans="1:58" x14ac:dyDescent="0.25">
      <c r="B39" s="130" t="s">
        <v>512</v>
      </c>
      <c r="C39" s="131">
        <v>22310</v>
      </c>
      <c r="E39">
        <v>3900</v>
      </c>
      <c r="G39" s="130" t="s">
        <v>261</v>
      </c>
      <c r="H39" s="130">
        <v>14010</v>
      </c>
      <c r="I39" s="164" t="s">
        <v>599</v>
      </c>
      <c r="M39">
        <v>1000</v>
      </c>
      <c r="AL39">
        <v>9400</v>
      </c>
      <c r="AQ39" t="s">
        <v>303</v>
      </c>
      <c r="AR39">
        <v>30200</v>
      </c>
      <c r="AS39">
        <v>27900</v>
      </c>
      <c r="AT39">
        <f t="shared" si="0"/>
        <v>2300</v>
      </c>
      <c r="AX39">
        <f>SUM(AX35:AX38)</f>
        <v>30010</v>
      </c>
      <c r="BD39">
        <v>6150</v>
      </c>
    </row>
    <row r="40" spans="1:58" x14ac:dyDescent="0.25">
      <c r="B40" s="130" t="s">
        <v>265</v>
      </c>
      <c r="C40" s="130">
        <v>2800</v>
      </c>
      <c r="D40" t="s">
        <v>291</v>
      </c>
      <c r="E40">
        <v>1000</v>
      </c>
      <c r="G40" s="130" t="s">
        <v>449</v>
      </c>
      <c r="H40" s="130">
        <v>9600</v>
      </c>
      <c r="I40" s="130" t="s">
        <v>584</v>
      </c>
      <c r="M40">
        <v>2000</v>
      </c>
      <c r="AL40">
        <v>2000</v>
      </c>
      <c r="AQ40" t="s">
        <v>171</v>
      </c>
      <c r="AR40">
        <v>15000</v>
      </c>
      <c r="AS40">
        <v>18850</v>
      </c>
      <c r="AT40">
        <f t="shared" si="0"/>
        <v>-3850</v>
      </c>
      <c r="AV40">
        <v>30200</v>
      </c>
      <c r="BD40">
        <f>SUM(BD32:BD39)</f>
        <v>33760</v>
      </c>
    </row>
    <row r="41" spans="1:58" x14ac:dyDescent="0.25">
      <c r="B41" s="130" t="s">
        <v>554</v>
      </c>
      <c r="C41" s="130">
        <v>3900</v>
      </c>
      <c r="D41" t="s">
        <v>291</v>
      </c>
      <c r="E41">
        <f>SUM(E38:E40)</f>
        <v>7700</v>
      </c>
      <c r="G41" s="130" t="s">
        <v>303</v>
      </c>
      <c r="H41" s="130">
        <v>2600</v>
      </c>
      <c r="I41" s="130" t="s">
        <v>584</v>
      </c>
      <c r="M41">
        <v>17710</v>
      </c>
      <c r="AQ41" t="s">
        <v>149</v>
      </c>
      <c r="AR41">
        <v>0</v>
      </c>
      <c r="AS41">
        <v>0</v>
      </c>
      <c r="AT41">
        <f t="shared" si="0"/>
        <v>0</v>
      </c>
      <c r="AV41">
        <v>2610</v>
      </c>
    </row>
    <row r="42" spans="1:58" x14ac:dyDescent="0.25">
      <c r="B42" s="130" t="s">
        <v>582</v>
      </c>
      <c r="C42" s="130">
        <v>1000</v>
      </c>
      <c r="D42" t="s">
        <v>291</v>
      </c>
      <c r="E42">
        <v>14010</v>
      </c>
      <c r="G42" s="130" t="s">
        <v>171</v>
      </c>
      <c r="H42" s="130">
        <v>5550</v>
      </c>
      <c r="I42" s="148" t="s">
        <v>591</v>
      </c>
      <c r="M42">
        <v>900</v>
      </c>
      <c r="AQ42" t="s">
        <v>554</v>
      </c>
      <c r="AR42">
        <v>0</v>
      </c>
      <c r="AS42">
        <v>3900</v>
      </c>
      <c r="AT42">
        <f t="shared" si="0"/>
        <v>-3900</v>
      </c>
      <c r="AV42">
        <f>SUM(AV40:AV41)</f>
        <v>32810</v>
      </c>
    </row>
    <row r="43" spans="1:58" x14ac:dyDescent="0.25">
      <c r="B43" s="159" t="s">
        <v>80</v>
      </c>
      <c r="C43" s="159">
        <f>SUM(C39:C42)</f>
        <v>30010</v>
      </c>
      <c r="E43">
        <f>E42-E41</f>
        <v>6310</v>
      </c>
      <c r="G43" s="130" t="s">
        <v>149</v>
      </c>
      <c r="H43" s="130">
        <v>1400</v>
      </c>
      <c r="I43" s="130"/>
      <c r="M43">
        <v>4600</v>
      </c>
      <c r="AQ43" t="s">
        <v>554</v>
      </c>
      <c r="AR43">
        <v>0</v>
      </c>
      <c r="AS43">
        <v>0</v>
      </c>
      <c r="AT43">
        <f t="shared" si="0"/>
        <v>0</v>
      </c>
    </row>
    <row r="44" spans="1:58" x14ac:dyDescent="0.25">
      <c r="B44" s="152" t="s">
        <v>291</v>
      </c>
      <c r="C44" s="152">
        <v>7700</v>
      </c>
      <c r="G44" s="159" t="s">
        <v>80</v>
      </c>
      <c r="H44" s="159">
        <f>SUM(H39:H43)</f>
        <v>33160</v>
      </c>
      <c r="I44" s="8"/>
      <c r="M44">
        <v>1200</v>
      </c>
      <c r="AQ44" t="s">
        <v>303</v>
      </c>
      <c r="AR44">
        <v>2000</v>
      </c>
      <c r="AS44">
        <v>0</v>
      </c>
      <c r="AT44">
        <f t="shared" si="0"/>
        <v>2000</v>
      </c>
      <c r="AV44">
        <v>4810</v>
      </c>
    </row>
    <row r="45" spans="1:58" x14ac:dyDescent="0.25">
      <c r="B45" s="152" t="s">
        <v>298</v>
      </c>
      <c r="C45" s="39">
        <f>C43-C44</f>
        <v>22310</v>
      </c>
      <c r="G45" s="152" t="s">
        <v>581</v>
      </c>
      <c r="H45" s="152">
        <v>30010</v>
      </c>
      <c r="I45" s="8"/>
      <c r="K45">
        <v>22310</v>
      </c>
      <c r="M45">
        <v>2300</v>
      </c>
      <c r="AQ45" t="s">
        <v>597</v>
      </c>
      <c r="AR45">
        <v>2200</v>
      </c>
      <c r="AS45">
        <v>0</v>
      </c>
      <c r="AT45">
        <f t="shared" si="0"/>
        <v>2200</v>
      </c>
      <c r="AV45">
        <v>2610</v>
      </c>
    </row>
    <row r="46" spans="1:58" x14ac:dyDescent="0.25">
      <c r="G46" s="162" t="s">
        <v>585</v>
      </c>
      <c r="H46" s="163">
        <f>H44-H45</f>
        <v>3150</v>
      </c>
      <c r="I46" s="8"/>
      <c r="K46">
        <v>5550</v>
      </c>
      <c r="M46">
        <v>2200</v>
      </c>
      <c r="AM46">
        <v>25200</v>
      </c>
      <c r="AR46">
        <f>SUM(AR36:AR45)</f>
        <v>116010</v>
      </c>
      <c r="AS46">
        <f>SUM(AS36:AS45)</f>
        <v>97750</v>
      </c>
      <c r="AT46">
        <f>AR46-AS46</f>
        <v>18260</v>
      </c>
      <c r="AV46">
        <f>AV44-AV45</f>
        <v>2200</v>
      </c>
    </row>
    <row r="47" spans="1:58" x14ac:dyDescent="0.25">
      <c r="E47">
        <v>6310</v>
      </c>
      <c r="G47" s="130" t="s">
        <v>291</v>
      </c>
      <c r="H47" s="130">
        <v>7700</v>
      </c>
      <c r="I47" s="8"/>
      <c r="K47">
        <f>K45-K46</f>
        <v>16760</v>
      </c>
      <c r="M47">
        <v>2650</v>
      </c>
      <c r="AM47">
        <v>5000</v>
      </c>
      <c r="AS47">
        <v>22310</v>
      </c>
      <c r="AT47">
        <v>22310</v>
      </c>
    </row>
    <row r="48" spans="1:58" x14ac:dyDescent="0.25">
      <c r="C48">
        <v>9600</v>
      </c>
      <c r="E48">
        <v>5550</v>
      </c>
      <c r="G48" s="148" t="s">
        <v>598</v>
      </c>
      <c r="H48" s="168">
        <f>H45-H47</f>
        <v>22310</v>
      </c>
      <c r="I48" s="8" t="s">
        <v>512</v>
      </c>
      <c r="K48">
        <v>9600</v>
      </c>
      <c r="M48">
        <v>550</v>
      </c>
      <c r="AM48">
        <f>SUM(AM46:AM47)</f>
        <v>30200</v>
      </c>
      <c r="AS48">
        <f>SUM(AS46:AS47)</f>
        <v>120060</v>
      </c>
      <c r="AT48">
        <f>AT47-AT46</f>
        <v>4050</v>
      </c>
    </row>
    <row r="49" spans="2:56" x14ac:dyDescent="0.25">
      <c r="C49">
        <v>1400</v>
      </c>
      <c r="E49">
        <f>SUM(E47:E48)</f>
        <v>11860</v>
      </c>
      <c r="K49">
        <f>K47-K48</f>
        <v>7160</v>
      </c>
      <c r="M49">
        <v>1000</v>
      </c>
      <c r="AM49">
        <v>600</v>
      </c>
      <c r="AT49">
        <v>1245</v>
      </c>
      <c r="BD49">
        <v>14010</v>
      </c>
    </row>
    <row r="50" spans="2:56" x14ac:dyDescent="0.25">
      <c r="C50">
        <v>2600</v>
      </c>
      <c r="E50">
        <v>9600</v>
      </c>
      <c r="K50">
        <v>6310</v>
      </c>
      <c r="M50">
        <f>SUM(M24:M49)</f>
        <v>116730</v>
      </c>
      <c r="AM50">
        <f>SUM(AM48:AM49)</f>
        <v>30800</v>
      </c>
      <c r="AX50">
        <v>1400</v>
      </c>
      <c r="BD50">
        <v>2600</v>
      </c>
    </row>
    <row r="51" spans="2:56" x14ac:dyDescent="0.25">
      <c r="C51">
        <f>SUM(C48:C50)</f>
        <v>13600</v>
      </c>
      <c r="E51">
        <f>SUM(E49:E50)</f>
        <v>21460</v>
      </c>
      <c r="K51">
        <f>K49-K50</f>
        <v>850</v>
      </c>
      <c r="M51">
        <v>118000</v>
      </c>
      <c r="AQ51">
        <v>21900</v>
      </c>
      <c r="AX51">
        <v>600</v>
      </c>
      <c r="BD51">
        <v>1400</v>
      </c>
    </row>
    <row r="52" spans="2:56" x14ac:dyDescent="0.25">
      <c r="C52">
        <v>6310</v>
      </c>
      <c r="E52">
        <v>1400</v>
      </c>
      <c r="H52" s="8"/>
      <c r="I52" s="8" t="s">
        <v>586</v>
      </c>
      <c r="M52">
        <f>M51-M50</f>
        <v>1270</v>
      </c>
      <c r="AQ52">
        <v>16000</v>
      </c>
      <c r="AX52">
        <v>200</v>
      </c>
      <c r="BD52">
        <v>9600</v>
      </c>
    </row>
    <row r="53" spans="2:56" x14ac:dyDescent="0.25">
      <c r="C53">
        <f>SUM(C51:C52)</f>
        <v>19910</v>
      </c>
      <c r="E53">
        <v>2600</v>
      </c>
      <c r="H53" s="8" t="s">
        <v>587</v>
      </c>
      <c r="I53" s="8">
        <v>2300</v>
      </c>
      <c r="AQ53">
        <f>AQ51-AQ52</f>
        <v>5900</v>
      </c>
      <c r="AX53">
        <f>SUM(AX50:AX52)</f>
        <v>2200</v>
      </c>
      <c r="BD53">
        <v>6150</v>
      </c>
    </row>
    <row r="54" spans="2:56" x14ac:dyDescent="0.25">
      <c r="C54">
        <v>16760</v>
      </c>
      <c r="E54">
        <f>SUM(E51:E53)</f>
        <v>25460</v>
      </c>
      <c r="H54" s="8" t="s">
        <v>588</v>
      </c>
      <c r="I54" s="8">
        <v>9100</v>
      </c>
      <c r="BD54">
        <f>SUM(BD49:BD53)</f>
        <v>33760</v>
      </c>
    </row>
    <row r="55" spans="2:56" x14ac:dyDescent="0.25">
      <c r="C55">
        <f>C53-C54</f>
        <v>3150</v>
      </c>
      <c r="E55">
        <v>22310</v>
      </c>
      <c r="H55" s="8" t="s">
        <v>589</v>
      </c>
      <c r="I55" s="8">
        <v>2610</v>
      </c>
      <c r="AK55">
        <v>11900</v>
      </c>
    </row>
    <row r="56" spans="2:56" x14ac:dyDescent="0.25">
      <c r="E56" s="165">
        <f>E54-E55</f>
        <v>3150</v>
      </c>
      <c r="H56" s="8"/>
      <c r="I56" s="62">
        <f>SUM(I53:I55)</f>
        <v>14010</v>
      </c>
      <c r="AK56">
        <v>16000</v>
      </c>
    </row>
    <row r="57" spans="2:56" x14ac:dyDescent="0.25">
      <c r="H57" s="166" t="s">
        <v>600</v>
      </c>
      <c r="I57" s="166">
        <v>7700</v>
      </c>
      <c r="AK57">
        <f>SUM(AK55:AK56)</f>
        <v>27900</v>
      </c>
    </row>
    <row r="58" spans="2:56" x14ac:dyDescent="0.25">
      <c r="H58" s="167" t="s">
        <v>298</v>
      </c>
      <c r="I58" s="123">
        <f>I56-I57</f>
        <v>6310</v>
      </c>
    </row>
    <row r="60" spans="2:56" ht="21" x14ac:dyDescent="0.35">
      <c r="B60" s="193" t="s">
        <v>603</v>
      </c>
      <c r="C60" s="193"/>
    </row>
    <row r="61" spans="2:56" ht="21" x14ac:dyDescent="0.35">
      <c r="B61" s="177" t="s">
        <v>261</v>
      </c>
      <c r="C61" s="180">
        <v>6310</v>
      </c>
    </row>
    <row r="62" spans="2:56" ht="21" x14ac:dyDescent="0.35">
      <c r="B62" s="178" t="s">
        <v>449</v>
      </c>
      <c r="C62" s="180">
        <v>9600</v>
      </c>
      <c r="H62">
        <v>9600</v>
      </c>
    </row>
    <row r="63" spans="2:56" ht="21" x14ac:dyDescent="0.35">
      <c r="B63" s="178" t="s">
        <v>303</v>
      </c>
      <c r="C63" s="181">
        <v>2600</v>
      </c>
      <c r="E63">
        <v>22310</v>
      </c>
      <c r="H63">
        <v>6310</v>
      </c>
    </row>
    <row r="64" spans="2:56" ht="21" x14ac:dyDescent="0.35">
      <c r="B64" s="178" t="s">
        <v>149</v>
      </c>
      <c r="C64" s="181">
        <v>1400</v>
      </c>
      <c r="E64">
        <v>5550</v>
      </c>
      <c r="H64">
        <v>2600</v>
      </c>
    </row>
    <row r="65" spans="2:8" ht="21" x14ac:dyDescent="0.35">
      <c r="B65" s="179" t="s">
        <v>80</v>
      </c>
      <c r="C65" s="182">
        <f>SUM(C61:C64)</f>
        <v>19910</v>
      </c>
      <c r="E65">
        <f>E63-E64</f>
        <v>16760</v>
      </c>
      <c r="H65">
        <f>SUM(H62:H64)</f>
        <v>18510</v>
      </c>
    </row>
    <row r="66" spans="2:8" ht="21" x14ac:dyDescent="0.35">
      <c r="B66" s="183" t="s">
        <v>605</v>
      </c>
      <c r="C66" s="184">
        <v>16760</v>
      </c>
      <c r="H66">
        <v>16760</v>
      </c>
    </row>
    <row r="67" spans="2:8" ht="21" x14ac:dyDescent="0.35">
      <c r="B67" s="179" t="s">
        <v>604</v>
      </c>
      <c r="C67" s="182">
        <f>C65-C66</f>
        <v>3150</v>
      </c>
    </row>
    <row r="68" spans="2:8" x14ac:dyDescent="0.25">
      <c r="B68" t="s">
        <v>606</v>
      </c>
      <c r="C68">
        <v>16000</v>
      </c>
    </row>
    <row r="69" spans="2:8" x14ac:dyDescent="0.25">
      <c r="B69" s="123" t="s">
        <v>298</v>
      </c>
      <c r="C69" s="217">
        <f>C66-C68</f>
        <v>760</v>
      </c>
    </row>
  </sheetData>
  <mergeCells count="12">
    <mergeCell ref="F1:H1"/>
    <mergeCell ref="B60:C60"/>
    <mergeCell ref="L19:M19"/>
    <mergeCell ref="G38:I38"/>
    <mergeCell ref="B21:C21"/>
    <mergeCell ref="B23:C23"/>
    <mergeCell ref="A1:D1"/>
    <mergeCell ref="B7:C7"/>
    <mergeCell ref="B9:C9"/>
    <mergeCell ref="B10:C10"/>
    <mergeCell ref="B12:C12"/>
    <mergeCell ref="B19:C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5877-033D-467C-A97B-7125DC1ECB53}">
  <sheetPr codeName="Sheet3"/>
  <dimension ref="A1:S98"/>
  <sheetViews>
    <sheetView topLeftCell="A49" workbookViewId="0">
      <selection activeCell="B76" sqref="B76"/>
    </sheetView>
  </sheetViews>
  <sheetFormatPr defaultRowHeight="15" x14ac:dyDescent="0.25"/>
  <cols>
    <col min="2" max="2" width="29.42578125" customWidth="1"/>
    <col min="3" max="3" width="28.85546875" customWidth="1"/>
    <col min="4" max="4" width="29" customWidth="1"/>
    <col min="5" max="5" width="27.5703125" customWidth="1"/>
    <col min="7" max="7" width="9.28515625" customWidth="1"/>
    <col min="8" max="8" width="27.42578125" customWidth="1"/>
    <col min="9" max="9" width="10.5703125" customWidth="1"/>
    <col min="10" max="10" width="27.85546875" customWidth="1"/>
    <col min="11" max="11" width="10.140625" customWidth="1"/>
    <col min="12" max="12" width="23.7109375" customWidth="1"/>
    <col min="13" max="13" width="10.7109375" customWidth="1"/>
    <col min="17" max="17" width="14.28515625" customWidth="1"/>
  </cols>
  <sheetData>
    <row r="1" spans="1:19" ht="15.75" x14ac:dyDescent="0.25">
      <c r="A1" s="2" t="s">
        <v>79</v>
      </c>
      <c r="B1" s="4" t="s">
        <v>0</v>
      </c>
      <c r="C1" s="4" t="s">
        <v>1</v>
      </c>
      <c r="D1" s="2" t="s">
        <v>2</v>
      </c>
      <c r="E1" s="2" t="s">
        <v>3</v>
      </c>
      <c r="G1" s="7" t="s">
        <v>79</v>
      </c>
      <c r="H1" s="7" t="s">
        <v>74</v>
      </c>
      <c r="I1" s="7" t="s">
        <v>83</v>
      </c>
      <c r="J1" s="7" t="s">
        <v>75</v>
      </c>
      <c r="K1" s="7" t="s">
        <v>83</v>
      </c>
      <c r="L1" s="7" t="s">
        <v>76</v>
      </c>
      <c r="M1" s="7" t="s">
        <v>83</v>
      </c>
      <c r="S1">
        <f>SUM(R3:R42)</f>
        <v>8400</v>
      </c>
    </row>
    <row r="2" spans="1:19" x14ac:dyDescent="0.25">
      <c r="A2" s="14">
        <v>1</v>
      </c>
      <c r="B2" s="29" t="s">
        <v>21</v>
      </c>
      <c r="C2" s="29" t="s">
        <v>22</v>
      </c>
      <c r="D2" s="15" t="s">
        <v>36</v>
      </c>
      <c r="E2" s="15" t="s">
        <v>66</v>
      </c>
      <c r="G2" s="40">
        <v>1</v>
      </c>
      <c r="H2" s="41" t="s">
        <v>4</v>
      </c>
      <c r="I2" s="41"/>
      <c r="J2" s="41" t="s">
        <v>21</v>
      </c>
      <c r="K2" s="42"/>
      <c r="L2" s="41" t="s">
        <v>6</v>
      </c>
      <c r="M2" s="42">
        <v>1200</v>
      </c>
      <c r="N2" s="20"/>
      <c r="O2" t="s">
        <v>271</v>
      </c>
      <c r="R2" t="s">
        <v>271</v>
      </c>
    </row>
    <row r="3" spans="1:19" x14ac:dyDescent="0.25">
      <c r="A3" s="14">
        <v>2</v>
      </c>
      <c r="B3" s="15" t="s">
        <v>4</v>
      </c>
      <c r="C3" s="15" t="s">
        <v>19</v>
      </c>
      <c r="D3" s="15" t="s">
        <v>37</v>
      </c>
      <c r="E3" s="15" t="s">
        <v>53</v>
      </c>
      <c r="G3" s="40">
        <v>2</v>
      </c>
      <c r="H3" s="41" t="s">
        <v>10</v>
      </c>
      <c r="I3" s="41"/>
      <c r="J3" s="41" t="s">
        <v>81</v>
      </c>
      <c r="K3" s="42">
        <v>1200</v>
      </c>
      <c r="L3" s="41" t="s">
        <v>5</v>
      </c>
      <c r="M3" s="42"/>
      <c r="N3" s="21"/>
      <c r="O3" s="9" t="s">
        <v>272</v>
      </c>
      <c r="Q3" t="s">
        <v>261</v>
      </c>
      <c r="R3">
        <v>1200</v>
      </c>
    </row>
    <row r="4" spans="1:19" x14ac:dyDescent="0.25">
      <c r="A4" s="14">
        <v>3</v>
      </c>
      <c r="B4" s="15" t="s">
        <v>6</v>
      </c>
      <c r="C4" s="15" t="s">
        <v>23</v>
      </c>
      <c r="D4" s="15" t="s">
        <v>38</v>
      </c>
      <c r="E4" s="15" t="s">
        <v>52</v>
      </c>
      <c r="G4" s="40">
        <v>3</v>
      </c>
      <c r="H4" s="41" t="s">
        <v>13</v>
      </c>
      <c r="I4" s="41"/>
      <c r="J4" s="41" t="s">
        <v>8</v>
      </c>
      <c r="K4" s="42"/>
      <c r="L4" s="41" t="s">
        <v>7</v>
      </c>
      <c r="M4" s="42"/>
      <c r="Q4" t="s">
        <v>262</v>
      </c>
      <c r="R4">
        <v>1200</v>
      </c>
    </row>
    <row r="5" spans="1:19" x14ac:dyDescent="0.25">
      <c r="A5" s="14">
        <v>4</v>
      </c>
      <c r="B5" s="15" t="s">
        <v>5</v>
      </c>
      <c r="C5" s="15" t="s">
        <v>24</v>
      </c>
      <c r="D5" s="15" t="s">
        <v>70</v>
      </c>
      <c r="E5" s="15" t="s">
        <v>67</v>
      </c>
      <c r="G5" s="40">
        <v>4</v>
      </c>
      <c r="H5" s="41" t="s">
        <v>14</v>
      </c>
      <c r="I5" s="41"/>
      <c r="J5" s="41" t="s">
        <v>11</v>
      </c>
      <c r="K5" s="42"/>
      <c r="L5" s="41" t="s">
        <v>9</v>
      </c>
      <c r="M5" s="42"/>
      <c r="Q5" t="s">
        <v>263</v>
      </c>
      <c r="R5">
        <v>1200</v>
      </c>
    </row>
    <row r="6" spans="1:19" x14ac:dyDescent="0.25">
      <c r="A6" s="14">
        <v>5</v>
      </c>
      <c r="B6" s="15" t="s">
        <v>81</v>
      </c>
      <c r="C6" s="15" t="s">
        <v>20</v>
      </c>
      <c r="D6" s="15" t="s">
        <v>39</v>
      </c>
      <c r="E6" s="15" t="s">
        <v>54</v>
      </c>
      <c r="G6" s="40">
        <v>5</v>
      </c>
      <c r="H6" s="41" t="s">
        <v>15</v>
      </c>
      <c r="I6" s="41"/>
      <c r="J6" s="41" t="s">
        <v>12</v>
      </c>
      <c r="K6" s="42">
        <v>1200</v>
      </c>
      <c r="L6" s="41" t="s">
        <v>17</v>
      </c>
      <c r="M6" s="42"/>
      <c r="Q6" t="s">
        <v>264</v>
      </c>
      <c r="R6">
        <v>1200</v>
      </c>
    </row>
    <row r="7" spans="1:19" x14ac:dyDescent="0.25">
      <c r="A7" s="14">
        <v>6</v>
      </c>
      <c r="B7" s="15" t="s">
        <v>7</v>
      </c>
      <c r="C7" s="15" t="s">
        <v>26</v>
      </c>
      <c r="D7" s="15" t="s">
        <v>46</v>
      </c>
      <c r="E7" s="15" t="s">
        <v>56</v>
      </c>
      <c r="G7" s="40">
        <v>6</v>
      </c>
      <c r="H7" s="41" t="s">
        <v>16</v>
      </c>
      <c r="I7" s="41"/>
      <c r="J7" s="41" t="s">
        <v>22</v>
      </c>
      <c r="K7" s="42"/>
      <c r="L7" s="41" t="s">
        <v>28</v>
      </c>
      <c r="M7" s="42"/>
      <c r="Q7" t="s">
        <v>265</v>
      </c>
      <c r="R7">
        <v>1200</v>
      </c>
    </row>
    <row r="8" spans="1:19" x14ac:dyDescent="0.25">
      <c r="A8" s="14">
        <v>7</v>
      </c>
      <c r="B8" s="15" t="s">
        <v>8</v>
      </c>
      <c r="C8" s="15" t="s">
        <v>25</v>
      </c>
      <c r="D8" s="15" t="s">
        <v>40</v>
      </c>
      <c r="E8" s="15" t="s">
        <v>60</v>
      </c>
      <c r="G8" s="40">
        <v>7</v>
      </c>
      <c r="H8" s="41" t="s">
        <v>71</v>
      </c>
      <c r="I8" s="41"/>
      <c r="J8" s="41" t="s">
        <v>23</v>
      </c>
      <c r="K8" s="42">
        <v>1200</v>
      </c>
      <c r="L8" s="41" t="s">
        <v>29</v>
      </c>
      <c r="M8" s="42"/>
      <c r="Q8" t="s">
        <v>266</v>
      </c>
      <c r="R8">
        <v>1200</v>
      </c>
    </row>
    <row r="9" spans="1:19" x14ac:dyDescent="0.25">
      <c r="A9" s="14">
        <v>8</v>
      </c>
      <c r="B9" s="15" t="s">
        <v>9</v>
      </c>
      <c r="C9" s="15" t="s">
        <v>57</v>
      </c>
      <c r="D9" s="15" t="s">
        <v>41</v>
      </c>
      <c r="E9" s="15" t="s">
        <v>69</v>
      </c>
      <c r="G9" s="40">
        <v>8</v>
      </c>
      <c r="H9" s="41" t="s">
        <v>19</v>
      </c>
      <c r="I9" s="41"/>
      <c r="J9" s="41" t="s">
        <v>20</v>
      </c>
      <c r="K9" s="42"/>
      <c r="L9" s="41" t="s">
        <v>32</v>
      </c>
      <c r="M9" s="42"/>
      <c r="Q9" s="8" t="s">
        <v>122</v>
      </c>
      <c r="R9">
        <v>1200</v>
      </c>
    </row>
    <row r="10" spans="1:19" x14ac:dyDescent="0.25">
      <c r="A10" s="14">
        <v>9</v>
      </c>
      <c r="B10" s="15" t="s">
        <v>10</v>
      </c>
      <c r="C10" s="31" t="s">
        <v>28</v>
      </c>
      <c r="D10" s="15" t="s">
        <v>42</v>
      </c>
      <c r="E10" s="15" t="s">
        <v>31</v>
      </c>
      <c r="G10" s="40">
        <v>9</v>
      </c>
      <c r="H10" s="41" t="s">
        <v>24</v>
      </c>
      <c r="I10" s="41"/>
      <c r="J10" s="41" t="s">
        <v>26</v>
      </c>
      <c r="K10" s="42"/>
      <c r="L10" s="41" t="s">
        <v>33</v>
      </c>
      <c r="M10" s="42"/>
    </row>
    <row r="11" spans="1:19" x14ac:dyDescent="0.25">
      <c r="A11" s="14">
        <v>10</v>
      </c>
      <c r="B11" s="15" t="s">
        <v>11</v>
      </c>
      <c r="C11" s="15" t="s">
        <v>29</v>
      </c>
      <c r="D11" s="15" t="s">
        <v>43</v>
      </c>
      <c r="E11" s="15" t="s">
        <v>200</v>
      </c>
      <c r="G11" s="40">
        <v>10</v>
      </c>
      <c r="H11" s="41" t="s">
        <v>70</v>
      </c>
      <c r="I11" s="41"/>
      <c r="J11" s="41" t="s">
        <v>25</v>
      </c>
      <c r="K11" s="42">
        <v>1200</v>
      </c>
      <c r="L11" s="41" t="s">
        <v>37</v>
      </c>
      <c r="M11" s="43">
        <v>1200</v>
      </c>
    </row>
    <row r="12" spans="1:19" x14ac:dyDescent="0.25">
      <c r="A12" s="14">
        <v>11</v>
      </c>
      <c r="B12" s="15" t="s">
        <v>13</v>
      </c>
      <c r="C12" s="15" t="s">
        <v>55</v>
      </c>
      <c r="D12" s="15" t="s">
        <v>44</v>
      </c>
      <c r="E12" s="15" t="s">
        <v>59</v>
      </c>
      <c r="G12" s="40">
        <v>11</v>
      </c>
      <c r="H12" s="41" t="s">
        <v>44</v>
      </c>
      <c r="I12" s="41"/>
      <c r="J12" s="41" t="s">
        <v>27</v>
      </c>
      <c r="K12" s="42"/>
      <c r="L12" s="41" t="s">
        <v>39</v>
      </c>
      <c r="M12" s="43"/>
    </row>
    <row r="13" spans="1:19" x14ac:dyDescent="0.25">
      <c r="A13" s="14">
        <v>12</v>
      </c>
      <c r="B13" s="15" t="s">
        <v>12</v>
      </c>
      <c r="C13" s="15" t="s">
        <v>30</v>
      </c>
      <c r="D13" s="15" t="s">
        <v>199</v>
      </c>
      <c r="E13" s="15" t="s">
        <v>201</v>
      </c>
      <c r="G13" s="40">
        <v>12</v>
      </c>
      <c r="H13" s="41" t="s">
        <v>51</v>
      </c>
      <c r="I13" s="41"/>
      <c r="J13" s="41" t="s">
        <v>31</v>
      </c>
      <c r="K13" s="42"/>
      <c r="L13" s="41" t="s">
        <v>42</v>
      </c>
      <c r="M13" s="43"/>
    </row>
    <row r="14" spans="1:19" x14ac:dyDescent="0.25">
      <c r="A14" s="14">
        <v>13</v>
      </c>
      <c r="B14" s="15" t="s">
        <v>14</v>
      </c>
      <c r="C14" s="15" t="s">
        <v>61</v>
      </c>
      <c r="D14" s="15" t="s">
        <v>45</v>
      </c>
      <c r="E14" s="15" t="s">
        <v>202</v>
      </c>
      <c r="G14" s="40">
        <v>13</v>
      </c>
      <c r="H14" s="41" t="s">
        <v>53</v>
      </c>
      <c r="I14" s="41"/>
      <c r="J14" s="41" t="s">
        <v>30</v>
      </c>
      <c r="K14" s="42"/>
      <c r="L14" s="41" t="s">
        <v>55</v>
      </c>
      <c r="M14" s="42"/>
    </row>
    <row r="15" spans="1:19" x14ac:dyDescent="0.25">
      <c r="A15" s="14">
        <v>14</v>
      </c>
      <c r="B15" s="15" t="s">
        <v>15</v>
      </c>
      <c r="C15" s="15" t="s">
        <v>198</v>
      </c>
      <c r="D15" s="15" t="s">
        <v>47</v>
      </c>
      <c r="E15" s="15" t="s">
        <v>62</v>
      </c>
      <c r="G15" s="40">
        <v>14</v>
      </c>
      <c r="H15" s="41" t="s">
        <v>54</v>
      </c>
      <c r="I15" s="41"/>
      <c r="J15" s="41" t="s">
        <v>61</v>
      </c>
      <c r="K15" s="42"/>
      <c r="L15" s="41" t="s">
        <v>59</v>
      </c>
      <c r="M15" s="42"/>
    </row>
    <row r="16" spans="1:19" x14ac:dyDescent="0.25">
      <c r="A16" s="14">
        <v>15</v>
      </c>
      <c r="B16" s="15" t="s">
        <v>16</v>
      </c>
      <c r="C16" s="15" t="s">
        <v>32</v>
      </c>
      <c r="D16" s="15" t="s">
        <v>48</v>
      </c>
      <c r="E16" s="16" t="s">
        <v>77</v>
      </c>
      <c r="G16" s="40">
        <v>15</v>
      </c>
      <c r="H16" s="41" t="s">
        <v>69</v>
      </c>
      <c r="I16" s="44">
        <v>1200</v>
      </c>
      <c r="J16" s="41" t="s">
        <v>72</v>
      </c>
      <c r="K16" s="42"/>
      <c r="L16" s="41" t="s">
        <v>62</v>
      </c>
      <c r="M16" s="42"/>
    </row>
    <row r="17" spans="1:13" x14ac:dyDescent="0.25">
      <c r="A17" s="14">
        <v>16</v>
      </c>
      <c r="B17" s="15" t="s">
        <v>304</v>
      </c>
      <c r="C17" s="15" t="s">
        <v>196</v>
      </c>
      <c r="D17" s="15" t="s">
        <v>82</v>
      </c>
      <c r="E17" s="15" t="s">
        <v>78</v>
      </c>
      <c r="G17" s="40">
        <v>16</v>
      </c>
      <c r="H17" s="41" t="s">
        <v>58</v>
      </c>
      <c r="I17" s="41"/>
      <c r="J17" s="41" t="s">
        <v>34</v>
      </c>
      <c r="K17" s="42"/>
      <c r="L17" s="41" t="s">
        <v>63</v>
      </c>
      <c r="M17" s="42"/>
    </row>
    <row r="18" spans="1:13" x14ac:dyDescent="0.25">
      <c r="A18" s="14">
        <v>17</v>
      </c>
      <c r="B18" s="15" t="s">
        <v>195</v>
      </c>
      <c r="C18" s="16" t="s">
        <v>203</v>
      </c>
      <c r="D18" s="16" t="s">
        <v>221</v>
      </c>
      <c r="E18" s="15" t="s">
        <v>204</v>
      </c>
      <c r="G18" s="40">
        <v>17</v>
      </c>
      <c r="H18" s="41" t="s">
        <v>68</v>
      </c>
      <c r="I18" s="41"/>
      <c r="J18" s="41" t="s">
        <v>36</v>
      </c>
      <c r="K18" s="42">
        <v>1200</v>
      </c>
      <c r="L18" s="41" t="s">
        <v>197</v>
      </c>
      <c r="M18" s="42"/>
    </row>
    <row r="19" spans="1:13" x14ac:dyDescent="0.25">
      <c r="A19" s="14">
        <v>18</v>
      </c>
      <c r="B19" s="15" t="s">
        <v>209</v>
      </c>
      <c r="C19" s="15" t="s">
        <v>206</v>
      </c>
      <c r="D19" s="15" t="s">
        <v>205</v>
      </c>
      <c r="E19" s="15" t="s">
        <v>210</v>
      </c>
      <c r="G19" s="40">
        <v>18</v>
      </c>
      <c r="H19" s="41" t="s">
        <v>78</v>
      </c>
      <c r="I19" s="41"/>
      <c r="J19" s="41" t="s">
        <v>38</v>
      </c>
      <c r="K19" s="42"/>
      <c r="L19" s="41" t="s">
        <v>196</v>
      </c>
      <c r="M19" s="42"/>
    </row>
    <row r="20" spans="1:13" x14ac:dyDescent="0.25">
      <c r="A20" s="14">
        <v>19</v>
      </c>
      <c r="B20" s="15" t="s">
        <v>227</v>
      </c>
      <c r="C20" s="15" t="s">
        <v>218</v>
      </c>
      <c r="D20" s="15" t="s">
        <v>228</v>
      </c>
      <c r="E20" s="15" t="s">
        <v>222</v>
      </c>
      <c r="G20" s="40">
        <v>19</v>
      </c>
      <c r="H20" s="41" t="s">
        <v>195</v>
      </c>
      <c r="I20" s="41"/>
      <c r="J20" s="41" t="s">
        <v>46</v>
      </c>
      <c r="K20" s="42"/>
      <c r="L20" s="41" t="s">
        <v>229</v>
      </c>
      <c r="M20" s="42"/>
    </row>
    <row r="21" spans="1:13" x14ac:dyDescent="0.25">
      <c r="A21" s="14">
        <v>20</v>
      </c>
      <c r="B21" s="15" t="s">
        <v>247</v>
      </c>
      <c r="C21" s="15" t="s">
        <v>237</v>
      </c>
      <c r="D21" s="15" t="s">
        <v>51</v>
      </c>
      <c r="E21" s="15" t="s">
        <v>63</v>
      </c>
      <c r="G21" s="40">
        <v>20</v>
      </c>
      <c r="H21" s="45" t="s">
        <v>194</v>
      </c>
      <c r="I21" s="41"/>
      <c r="J21" s="41" t="s">
        <v>40</v>
      </c>
      <c r="K21" s="42"/>
      <c r="L21" s="41" t="s">
        <v>82</v>
      </c>
      <c r="M21" s="42"/>
    </row>
    <row r="22" spans="1:13" x14ac:dyDescent="0.25">
      <c r="G22" s="40">
        <v>21</v>
      </c>
      <c r="H22" s="45" t="s">
        <v>203</v>
      </c>
      <c r="I22" s="41"/>
      <c r="J22" s="41" t="s">
        <v>41</v>
      </c>
      <c r="K22" s="42"/>
      <c r="L22" s="41" t="s">
        <v>209</v>
      </c>
      <c r="M22" s="42"/>
    </row>
    <row r="23" spans="1:13" ht="15.75" x14ac:dyDescent="0.25">
      <c r="A23" s="5" t="s">
        <v>79</v>
      </c>
      <c r="B23" s="5" t="s">
        <v>18</v>
      </c>
      <c r="C23" s="5" t="s">
        <v>35</v>
      </c>
      <c r="D23" s="5" t="s">
        <v>49</v>
      </c>
      <c r="E23" s="5" t="s">
        <v>301</v>
      </c>
      <c r="G23" s="40">
        <v>22</v>
      </c>
      <c r="H23" s="41" t="s">
        <v>218</v>
      </c>
      <c r="I23" s="41"/>
      <c r="J23" s="41" t="s">
        <v>43</v>
      </c>
      <c r="K23" s="42"/>
      <c r="L23" s="41" t="s">
        <v>206</v>
      </c>
      <c r="M23" s="42"/>
    </row>
    <row r="24" spans="1:13" x14ac:dyDescent="0.25">
      <c r="A24" s="14">
        <v>1</v>
      </c>
      <c r="B24" s="15" t="s">
        <v>17</v>
      </c>
      <c r="C24" s="15" t="s">
        <v>33</v>
      </c>
      <c r="D24" s="15" t="s">
        <v>50</v>
      </c>
      <c r="E24" s="15" t="s">
        <v>63</v>
      </c>
      <c r="G24" s="40">
        <v>23</v>
      </c>
      <c r="H24" s="41" t="s">
        <v>222</v>
      </c>
      <c r="I24" s="41"/>
      <c r="J24" s="41" t="s">
        <v>73</v>
      </c>
      <c r="K24" s="42"/>
      <c r="L24" s="41" t="s">
        <v>205</v>
      </c>
      <c r="M24" s="42"/>
    </row>
    <row r="25" spans="1:13" x14ac:dyDescent="0.25">
      <c r="A25" s="14">
        <v>2</v>
      </c>
      <c r="B25" s="15" t="s">
        <v>71</v>
      </c>
      <c r="C25" s="15" t="s">
        <v>34</v>
      </c>
      <c r="D25" s="15" t="s">
        <v>255</v>
      </c>
      <c r="E25" s="15" t="s">
        <v>229</v>
      </c>
      <c r="G25" s="40">
        <v>24</v>
      </c>
      <c r="H25" s="41" t="s">
        <v>247</v>
      </c>
      <c r="I25" s="41"/>
      <c r="J25" s="41" t="s">
        <v>45</v>
      </c>
      <c r="K25" s="42"/>
      <c r="L25" s="41" t="s">
        <v>210</v>
      </c>
      <c r="M25" s="42"/>
    </row>
    <row r="26" spans="1:13" x14ac:dyDescent="0.25">
      <c r="G26" s="40">
        <v>25</v>
      </c>
      <c r="H26" s="41" t="s">
        <v>248</v>
      </c>
      <c r="I26" s="41"/>
      <c r="J26" s="41" t="s">
        <v>47</v>
      </c>
      <c r="K26" s="42">
        <v>1200</v>
      </c>
      <c r="L26" s="41" t="s">
        <v>226</v>
      </c>
      <c r="M26" s="42"/>
    </row>
    <row r="27" spans="1:13" x14ac:dyDescent="0.25">
      <c r="G27" s="40">
        <v>26</v>
      </c>
      <c r="H27" s="41"/>
      <c r="I27" s="41"/>
      <c r="J27" s="41" t="s">
        <v>48</v>
      </c>
      <c r="K27" s="42"/>
      <c r="L27" s="41" t="s">
        <v>225</v>
      </c>
      <c r="M27" s="42"/>
    </row>
    <row r="28" spans="1:13" x14ac:dyDescent="0.25">
      <c r="G28" s="40">
        <v>27</v>
      </c>
      <c r="H28" s="41"/>
      <c r="I28" s="41"/>
      <c r="J28" s="41" t="s">
        <v>50</v>
      </c>
      <c r="K28" s="42"/>
      <c r="L28" s="41" t="s">
        <v>231</v>
      </c>
      <c r="M28" s="42"/>
    </row>
    <row r="29" spans="1:13" x14ac:dyDescent="0.25">
      <c r="G29" s="40">
        <v>28</v>
      </c>
      <c r="H29" s="41"/>
      <c r="I29" s="41"/>
      <c r="J29" s="41" t="s">
        <v>66</v>
      </c>
      <c r="K29" s="43">
        <v>1200</v>
      </c>
      <c r="L29" s="41"/>
      <c r="M29" s="42"/>
    </row>
    <row r="30" spans="1:13" ht="15.75" x14ac:dyDescent="0.25">
      <c r="B30" s="97" t="s">
        <v>479</v>
      </c>
      <c r="C30" s="97" t="s">
        <v>444</v>
      </c>
      <c r="G30" s="40">
        <v>29</v>
      </c>
      <c r="H30" s="41"/>
      <c r="I30" s="41"/>
      <c r="J30" s="41" t="s">
        <v>52</v>
      </c>
      <c r="K30" s="43">
        <v>1200</v>
      </c>
      <c r="L30" s="41"/>
      <c r="M30" s="42"/>
    </row>
    <row r="31" spans="1:13" x14ac:dyDescent="0.25">
      <c r="B31" s="41">
        <v>15000</v>
      </c>
      <c r="C31" s="41" t="s">
        <v>447</v>
      </c>
      <c r="G31" s="40">
        <v>30</v>
      </c>
      <c r="H31" s="41"/>
      <c r="I31" s="41"/>
      <c r="J31" s="41" t="s">
        <v>67</v>
      </c>
      <c r="K31" s="43">
        <v>1200</v>
      </c>
      <c r="L31" s="41"/>
      <c r="M31" s="42"/>
    </row>
    <row r="32" spans="1:13" x14ac:dyDescent="0.25">
      <c r="B32" s="8">
        <v>5000</v>
      </c>
      <c r="C32" s="41" t="s">
        <v>478</v>
      </c>
      <c r="G32" s="40">
        <v>31</v>
      </c>
      <c r="H32" s="41"/>
      <c r="I32" s="41"/>
      <c r="J32" s="41" t="s">
        <v>56</v>
      </c>
      <c r="K32" s="42"/>
      <c r="L32" s="41"/>
      <c r="M32" s="42"/>
    </row>
    <row r="33" spans="2:13" x14ac:dyDescent="0.25">
      <c r="B33" s="8">
        <v>5000</v>
      </c>
      <c r="C33" s="8" t="s">
        <v>260</v>
      </c>
      <c r="G33" s="40">
        <v>32</v>
      </c>
      <c r="H33" s="41"/>
      <c r="I33" s="41"/>
      <c r="J33" s="41" t="s">
        <v>60</v>
      </c>
      <c r="K33" s="42"/>
      <c r="L33" s="41"/>
      <c r="M33" s="42"/>
    </row>
    <row r="34" spans="2:13" x14ac:dyDescent="0.25">
      <c r="B34" s="41">
        <v>2000</v>
      </c>
      <c r="C34" s="41" t="s">
        <v>303</v>
      </c>
      <c r="D34" s="115" t="s">
        <v>448</v>
      </c>
      <c r="E34">
        <v>73000</v>
      </c>
      <c r="G34" s="40">
        <v>33</v>
      </c>
      <c r="H34" s="41"/>
      <c r="I34" s="41"/>
      <c r="J34" s="41" t="s">
        <v>57</v>
      </c>
      <c r="K34" s="42"/>
      <c r="L34" s="41"/>
      <c r="M34" s="42"/>
    </row>
    <row r="35" spans="2:13" x14ac:dyDescent="0.25">
      <c r="B35" s="41" t="s">
        <v>442</v>
      </c>
      <c r="C35" s="41" t="s">
        <v>443</v>
      </c>
      <c r="E35">
        <v>14500</v>
      </c>
      <c r="G35" s="40">
        <v>34</v>
      </c>
      <c r="H35" s="41"/>
      <c r="I35" s="41"/>
      <c r="J35" s="41" t="s">
        <v>77</v>
      </c>
      <c r="K35" s="42"/>
      <c r="L35" s="41"/>
      <c r="M35" s="42"/>
    </row>
    <row r="36" spans="2:13" x14ac:dyDescent="0.25">
      <c r="B36" s="41" t="s">
        <v>446</v>
      </c>
      <c r="C36" s="41" t="s">
        <v>445</v>
      </c>
      <c r="E36">
        <f>SUM(E34:E35)</f>
        <v>87500</v>
      </c>
      <c r="G36" s="40">
        <v>35</v>
      </c>
      <c r="H36" s="41"/>
      <c r="I36" s="41"/>
      <c r="J36" s="41" t="s">
        <v>204</v>
      </c>
      <c r="K36" s="42"/>
      <c r="L36" s="41"/>
      <c r="M36" s="42"/>
    </row>
    <row r="37" spans="2:13" x14ac:dyDescent="0.25">
      <c r="G37" s="40">
        <v>36</v>
      </c>
      <c r="H37" s="41"/>
      <c r="I37" s="41"/>
      <c r="J37" s="41" t="s">
        <v>256</v>
      </c>
      <c r="K37" s="42"/>
      <c r="L37" s="41"/>
      <c r="M37" s="42"/>
    </row>
    <row r="38" spans="2:13" x14ac:dyDescent="0.25">
      <c r="B38" s="51" t="s">
        <v>483</v>
      </c>
      <c r="C38" s="51" t="s">
        <v>83</v>
      </c>
      <c r="G38" s="46">
        <v>37</v>
      </c>
      <c r="H38" s="47"/>
      <c r="I38" s="47"/>
      <c r="J38" s="47" t="s">
        <v>257</v>
      </c>
      <c r="K38" s="48"/>
      <c r="L38" s="47"/>
      <c r="M38" s="48"/>
    </row>
    <row r="39" spans="2:13" x14ac:dyDescent="0.25">
      <c r="B39" s="41" t="s">
        <v>480</v>
      </c>
      <c r="C39" s="122">
        <v>75600</v>
      </c>
      <c r="G39" s="49"/>
      <c r="H39" s="49" t="s">
        <v>80</v>
      </c>
      <c r="I39" s="49">
        <f>SUM(I2:I38)</f>
        <v>1200</v>
      </c>
      <c r="J39" s="49"/>
      <c r="K39" s="50">
        <f>SUM(K2:K38)</f>
        <v>10800</v>
      </c>
      <c r="L39" s="49"/>
      <c r="M39" s="50">
        <f>SUM(M2:M38)</f>
        <v>2400</v>
      </c>
    </row>
    <row r="40" spans="2:13" x14ac:dyDescent="0.25">
      <c r="B40" s="41" t="s">
        <v>447</v>
      </c>
      <c r="C40" s="122">
        <v>15000</v>
      </c>
    </row>
    <row r="41" spans="2:13" x14ac:dyDescent="0.25">
      <c r="B41" s="41" t="s">
        <v>448</v>
      </c>
      <c r="C41" s="122">
        <v>10000</v>
      </c>
      <c r="H41" t="s">
        <v>149</v>
      </c>
      <c r="I41" t="s">
        <v>150</v>
      </c>
      <c r="J41" s="1" t="s">
        <v>160</v>
      </c>
    </row>
    <row r="42" spans="2:13" x14ac:dyDescent="0.25">
      <c r="B42" s="41" t="s">
        <v>478</v>
      </c>
      <c r="C42" s="122">
        <v>5000</v>
      </c>
      <c r="E42" t="s">
        <v>163</v>
      </c>
      <c r="I42" t="s">
        <v>151</v>
      </c>
      <c r="J42" t="s">
        <v>161</v>
      </c>
    </row>
    <row r="43" spans="2:13" x14ac:dyDescent="0.25">
      <c r="B43" s="41" t="s">
        <v>260</v>
      </c>
      <c r="C43" s="122">
        <v>5000</v>
      </c>
      <c r="E43" t="s">
        <v>164</v>
      </c>
      <c r="I43" t="s">
        <v>152</v>
      </c>
      <c r="J43" t="s">
        <v>162</v>
      </c>
    </row>
    <row r="44" spans="2:13" x14ac:dyDescent="0.25">
      <c r="B44" s="41" t="s">
        <v>481</v>
      </c>
      <c r="C44" s="122">
        <v>2000</v>
      </c>
      <c r="E44" t="s">
        <v>165</v>
      </c>
      <c r="I44" t="s">
        <v>153</v>
      </c>
      <c r="J44" t="s">
        <v>176</v>
      </c>
    </row>
    <row r="45" spans="2:13" x14ac:dyDescent="0.25">
      <c r="B45" s="102" t="s">
        <v>484</v>
      </c>
      <c r="C45" s="122">
        <v>2000</v>
      </c>
      <c r="E45" t="s">
        <v>166</v>
      </c>
      <c r="G45">
        <v>27000</v>
      </c>
      <c r="I45" s="9" t="s">
        <v>154</v>
      </c>
      <c r="J45" t="s">
        <v>184</v>
      </c>
    </row>
    <row r="46" spans="2:13" x14ac:dyDescent="0.25">
      <c r="B46" s="121" t="s">
        <v>80</v>
      </c>
      <c r="C46" s="52">
        <f>SUM(C39:C45)</f>
        <v>114600</v>
      </c>
      <c r="E46" t="s">
        <v>167</v>
      </c>
      <c r="G46">
        <v>75600</v>
      </c>
      <c r="I46" t="s">
        <v>155</v>
      </c>
      <c r="J46" t="s">
        <v>170</v>
      </c>
    </row>
    <row r="47" spans="2:13" x14ac:dyDescent="0.25">
      <c r="B47" s="41" t="s">
        <v>443</v>
      </c>
      <c r="C47" s="42" t="s">
        <v>486</v>
      </c>
      <c r="E47" t="s">
        <v>168</v>
      </c>
      <c r="G47">
        <f>SUM(G45:G46)</f>
        <v>102600</v>
      </c>
      <c r="I47" t="s">
        <v>156</v>
      </c>
      <c r="J47" t="s">
        <v>173</v>
      </c>
    </row>
    <row r="48" spans="2:13" x14ac:dyDescent="0.25">
      <c r="B48" s="41" t="s">
        <v>445</v>
      </c>
      <c r="C48" s="42" t="s">
        <v>446</v>
      </c>
      <c r="E48" t="s">
        <v>169</v>
      </c>
      <c r="I48" t="s">
        <v>157</v>
      </c>
      <c r="J48" t="s">
        <v>171</v>
      </c>
    </row>
    <row r="49" spans="2:10" x14ac:dyDescent="0.25">
      <c r="I49" s="9"/>
      <c r="J49" s="9"/>
    </row>
    <row r="50" spans="2:10" x14ac:dyDescent="0.25">
      <c r="C50" s="22" t="s">
        <v>273</v>
      </c>
      <c r="D50" s="22" t="s">
        <v>288</v>
      </c>
    </row>
    <row r="51" spans="2:10" x14ac:dyDescent="0.25">
      <c r="C51" s="23" t="s">
        <v>276</v>
      </c>
      <c r="D51" s="24" t="s">
        <v>285</v>
      </c>
    </row>
    <row r="52" spans="2:10" x14ac:dyDescent="0.25">
      <c r="C52" s="1" t="s">
        <v>152</v>
      </c>
      <c r="D52" s="1" t="s">
        <v>286</v>
      </c>
      <c r="I52" t="s">
        <v>159</v>
      </c>
      <c r="J52" t="s">
        <v>178</v>
      </c>
    </row>
    <row r="53" spans="2:10" x14ac:dyDescent="0.25">
      <c r="C53" s="1" t="s">
        <v>274</v>
      </c>
      <c r="D53" s="1" t="s">
        <v>287</v>
      </c>
      <c r="I53" t="s">
        <v>172</v>
      </c>
      <c r="J53" t="s">
        <v>180</v>
      </c>
    </row>
    <row r="54" spans="2:10" x14ac:dyDescent="0.25">
      <c r="C54" s="1" t="s">
        <v>282</v>
      </c>
      <c r="D54" s="1" t="s">
        <v>275</v>
      </c>
      <c r="I54" t="s">
        <v>174</v>
      </c>
      <c r="J54" s="9" t="s">
        <v>181</v>
      </c>
    </row>
    <row r="55" spans="2:10" x14ac:dyDescent="0.25">
      <c r="C55" s="1" t="s">
        <v>155</v>
      </c>
      <c r="D55" s="1" t="s">
        <v>277</v>
      </c>
      <c r="I55" t="s">
        <v>175</v>
      </c>
      <c r="J55" t="s">
        <v>179</v>
      </c>
    </row>
    <row r="56" spans="2:10" x14ac:dyDescent="0.25">
      <c r="C56" s="1" t="s">
        <v>485</v>
      </c>
      <c r="D56" s="1" t="s">
        <v>279</v>
      </c>
      <c r="I56" s="9" t="s">
        <v>158</v>
      </c>
    </row>
    <row r="57" spans="2:10" x14ac:dyDescent="0.25">
      <c r="C57" s="1" t="s">
        <v>174</v>
      </c>
      <c r="D57" s="1" t="s">
        <v>280</v>
      </c>
      <c r="I57" t="s">
        <v>182</v>
      </c>
      <c r="J57" t="s">
        <v>183</v>
      </c>
    </row>
    <row r="58" spans="2:10" x14ac:dyDescent="0.25">
      <c r="C58" s="1" t="s">
        <v>283</v>
      </c>
      <c r="D58" s="1" t="s">
        <v>178</v>
      </c>
    </row>
    <row r="59" spans="2:10" x14ac:dyDescent="0.25">
      <c r="C59" s="1" t="s">
        <v>281</v>
      </c>
      <c r="D59" s="1" t="s">
        <v>284</v>
      </c>
    </row>
    <row r="61" spans="2:10" x14ac:dyDescent="0.25">
      <c r="I61" t="s">
        <v>246</v>
      </c>
    </row>
    <row r="62" spans="2:10" x14ac:dyDescent="0.25">
      <c r="H62" t="s">
        <v>238</v>
      </c>
      <c r="I62" t="s">
        <v>240</v>
      </c>
    </row>
    <row r="63" spans="2:10" x14ac:dyDescent="0.25">
      <c r="H63" t="s">
        <v>157</v>
      </c>
      <c r="J63" t="s">
        <v>251</v>
      </c>
    </row>
    <row r="64" spans="2:10" ht="18.75" x14ac:dyDescent="0.3">
      <c r="B64" s="198" t="s">
        <v>487</v>
      </c>
      <c r="C64" s="198"/>
      <c r="H64" t="s">
        <v>239</v>
      </c>
      <c r="J64" t="s">
        <v>244</v>
      </c>
    </row>
    <row r="65" spans="2:10" x14ac:dyDescent="0.25">
      <c r="B65" s="51" t="s">
        <v>483</v>
      </c>
      <c r="C65" s="51" t="s">
        <v>83</v>
      </c>
      <c r="J65" t="s">
        <v>245</v>
      </c>
    </row>
    <row r="66" spans="2:10" x14ac:dyDescent="0.25">
      <c r="B66" s="41" t="s">
        <v>480</v>
      </c>
      <c r="C66" s="122">
        <v>75600</v>
      </c>
      <c r="J66" t="s">
        <v>249</v>
      </c>
    </row>
    <row r="67" spans="2:10" x14ac:dyDescent="0.25">
      <c r="B67" s="41" t="s">
        <v>447</v>
      </c>
      <c r="C67" s="122">
        <v>15000</v>
      </c>
      <c r="J67" t="s">
        <v>250</v>
      </c>
    </row>
    <row r="68" spans="2:10" x14ac:dyDescent="0.25">
      <c r="B68" s="41" t="s">
        <v>448</v>
      </c>
      <c r="C68" s="122">
        <v>10000</v>
      </c>
      <c r="I68" t="s">
        <v>241</v>
      </c>
      <c r="J68">
        <v>20000</v>
      </c>
    </row>
    <row r="69" spans="2:10" x14ac:dyDescent="0.25">
      <c r="B69" s="41" t="s">
        <v>478</v>
      </c>
      <c r="C69" s="122">
        <v>5000</v>
      </c>
      <c r="I69" t="s">
        <v>242</v>
      </c>
      <c r="J69">
        <v>10000</v>
      </c>
    </row>
    <row r="70" spans="2:10" x14ac:dyDescent="0.25">
      <c r="B70" s="41" t="s">
        <v>260</v>
      </c>
      <c r="C70" s="122">
        <v>5000</v>
      </c>
      <c r="I70" t="s">
        <v>177</v>
      </c>
      <c r="J70">
        <v>6000</v>
      </c>
    </row>
    <row r="71" spans="2:10" x14ac:dyDescent="0.25">
      <c r="B71" s="41" t="s">
        <v>481</v>
      </c>
      <c r="C71" s="122">
        <v>2000</v>
      </c>
      <c r="I71" t="s">
        <v>150</v>
      </c>
      <c r="J71">
        <v>15000</v>
      </c>
    </row>
    <row r="72" spans="2:10" x14ac:dyDescent="0.25">
      <c r="B72" s="45" t="s">
        <v>484</v>
      </c>
      <c r="C72" s="122">
        <v>2000</v>
      </c>
      <c r="I72" t="s">
        <v>243</v>
      </c>
      <c r="J72">
        <v>2000</v>
      </c>
    </row>
    <row r="73" spans="2:10" x14ac:dyDescent="0.25">
      <c r="B73" s="121" t="s">
        <v>80</v>
      </c>
      <c r="C73" s="52">
        <f>SUM(C66:C72)</f>
        <v>114600</v>
      </c>
      <c r="J73">
        <f>SUM(J68:J72)</f>
        <v>53000</v>
      </c>
    </row>
    <row r="74" spans="2:10" x14ac:dyDescent="0.25">
      <c r="B74" s="41" t="s">
        <v>443</v>
      </c>
      <c r="C74" s="42" t="s">
        <v>486</v>
      </c>
    </row>
    <row r="75" spans="2:10" x14ac:dyDescent="0.25">
      <c r="B75" s="41" t="s">
        <v>494</v>
      </c>
      <c r="C75" s="42" t="s">
        <v>446</v>
      </c>
    </row>
    <row r="76" spans="2:10" x14ac:dyDescent="0.25">
      <c r="B76" s="8"/>
      <c r="C76" s="8"/>
      <c r="I76" s="8" t="s">
        <v>252</v>
      </c>
      <c r="J76" s="8"/>
    </row>
    <row r="77" spans="2:10" x14ac:dyDescent="0.25">
      <c r="B77" s="8"/>
      <c r="C77" s="8"/>
      <c r="I77" s="197" t="s">
        <v>240</v>
      </c>
      <c r="J77" s="8" t="s">
        <v>251</v>
      </c>
    </row>
    <row r="78" spans="2:10" x14ac:dyDescent="0.25">
      <c r="B78" s="8"/>
      <c r="C78" s="8"/>
      <c r="I78" s="197"/>
      <c r="J78" s="8" t="s">
        <v>244</v>
      </c>
    </row>
    <row r="79" spans="2:10" x14ac:dyDescent="0.25">
      <c r="B79" s="8"/>
      <c r="C79" s="8"/>
      <c r="I79" s="197"/>
      <c r="J79" s="8" t="s">
        <v>254</v>
      </c>
    </row>
    <row r="80" spans="2:10" x14ac:dyDescent="0.25">
      <c r="B80" s="8"/>
      <c r="C80" s="8"/>
      <c r="I80" s="197"/>
      <c r="J80" s="8" t="s">
        <v>249</v>
      </c>
    </row>
    <row r="81" spans="2:10" x14ac:dyDescent="0.25">
      <c r="B81" s="8"/>
      <c r="C81" s="8"/>
      <c r="I81" s="197"/>
      <c r="J81" s="8" t="s">
        <v>250</v>
      </c>
    </row>
    <row r="82" spans="2:10" x14ac:dyDescent="0.25">
      <c r="B82" s="8"/>
      <c r="C82" s="8"/>
      <c r="I82" s="8" t="s">
        <v>253</v>
      </c>
      <c r="J82" s="8"/>
    </row>
    <row r="83" spans="2:10" x14ac:dyDescent="0.25">
      <c r="B83" s="8"/>
      <c r="C83" s="8"/>
      <c r="I83" s="8" t="s">
        <v>157</v>
      </c>
      <c r="J83" s="8"/>
    </row>
    <row r="84" spans="2:10" x14ac:dyDescent="0.25">
      <c r="B84" s="8"/>
      <c r="C84" s="8"/>
      <c r="I84" s="8" t="s">
        <v>239</v>
      </c>
      <c r="J84" s="8"/>
    </row>
    <row r="85" spans="2:10" x14ac:dyDescent="0.25">
      <c r="B85" s="8"/>
      <c r="C85" s="8"/>
    </row>
    <row r="86" spans="2:10" x14ac:dyDescent="0.25">
      <c r="B86" s="8"/>
      <c r="C86" s="8"/>
    </row>
    <row r="87" spans="2:10" x14ac:dyDescent="0.25">
      <c r="B87" s="8"/>
      <c r="C87" s="8"/>
    </row>
    <row r="88" spans="2:10" x14ac:dyDescent="0.25">
      <c r="B88" s="8"/>
      <c r="C88" s="8"/>
    </row>
    <row r="89" spans="2:10" x14ac:dyDescent="0.25">
      <c r="B89" s="8"/>
      <c r="C89" s="8"/>
    </row>
    <row r="90" spans="2:10" x14ac:dyDescent="0.25">
      <c r="B90" s="8"/>
      <c r="C90" s="8"/>
    </row>
    <row r="91" spans="2:10" x14ac:dyDescent="0.25">
      <c r="B91" s="8"/>
      <c r="C91" s="8"/>
    </row>
    <row r="92" spans="2:10" x14ac:dyDescent="0.25">
      <c r="B92" s="8"/>
      <c r="C92" s="8"/>
    </row>
    <row r="93" spans="2:10" x14ac:dyDescent="0.25">
      <c r="B93" s="8"/>
      <c r="C93" s="8"/>
    </row>
    <row r="94" spans="2:10" x14ac:dyDescent="0.25">
      <c r="B94" s="8"/>
      <c r="C94" s="8"/>
    </row>
    <row r="95" spans="2:10" x14ac:dyDescent="0.25">
      <c r="B95" s="8"/>
      <c r="C95" s="8"/>
    </row>
    <row r="96" spans="2:10" x14ac:dyDescent="0.25">
      <c r="B96" s="8"/>
      <c r="C96" s="8"/>
    </row>
    <row r="97" spans="2:3" x14ac:dyDescent="0.25">
      <c r="B97" s="8"/>
      <c r="C97" s="8"/>
    </row>
    <row r="98" spans="2:3" x14ac:dyDescent="0.25">
      <c r="B98" s="8"/>
      <c r="C98" s="8"/>
    </row>
  </sheetData>
  <mergeCells count="2">
    <mergeCell ref="I77:I81"/>
    <mergeCell ref="B64:C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EFE7-7B94-4889-9D25-484A0DE5B2EE}">
  <sheetPr codeName="Sheet4"/>
  <dimension ref="A1:AN49"/>
  <sheetViews>
    <sheetView topLeftCell="W10" workbookViewId="0">
      <selection activeCell="AD32" sqref="AD32"/>
    </sheetView>
  </sheetViews>
  <sheetFormatPr defaultRowHeight="15" x14ac:dyDescent="0.25"/>
  <cols>
    <col min="1" max="1" width="6.7109375" customWidth="1"/>
    <col min="2" max="2" width="28.5703125" customWidth="1"/>
    <col min="3" max="3" width="13.28515625" customWidth="1"/>
    <col min="4" max="4" width="18" customWidth="1"/>
    <col min="5" max="5" width="9.140625" customWidth="1"/>
    <col min="6" max="6" width="13.28515625" customWidth="1"/>
    <col min="7" max="7" width="14.42578125" customWidth="1"/>
    <col min="8" max="8" width="3.28515625" style="71" customWidth="1"/>
    <col min="9" max="9" width="5.42578125" customWidth="1"/>
    <col min="10" max="10" width="28.85546875" customWidth="1"/>
    <col min="12" max="12" width="18.85546875" customWidth="1"/>
    <col min="13" max="13" width="12.42578125" customWidth="1"/>
    <col min="14" max="14" width="14" customWidth="1"/>
    <col min="15" max="15" width="14.7109375" customWidth="1"/>
    <col min="16" max="16" width="4.7109375" style="71" customWidth="1"/>
    <col min="17" max="17" width="5.85546875" customWidth="1"/>
    <col min="18" max="18" width="27.140625" customWidth="1"/>
    <col min="19" max="19" width="10.7109375" customWidth="1"/>
    <col min="20" max="20" width="18.28515625" customWidth="1"/>
    <col min="21" max="21" width="12.5703125" customWidth="1"/>
    <col min="22" max="22" width="12.85546875" customWidth="1"/>
    <col min="23" max="23" width="17.42578125" customWidth="1"/>
    <col min="24" max="24" width="4.85546875" style="71" customWidth="1"/>
    <col min="25" max="25" width="8" customWidth="1"/>
    <col min="26" max="26" width="28" customWidth="1"/>
    <col min="27" max="27" width="8.7109375" customWidth="1"/>
    <col min="28" max="28" width="19" customWidth="1"/>
    <col min="29" max="29" width="10.42578125" customWidth="1"/>
    <col min="30" max="30" width="14.28515625" customWidth="1"/>
    <col min="31" max="31" width="15.85546875" customWidth="1"/>
    <col min="34" max="34" width="8.5703125" customWidth="1"/>
    <col min="35" max="35" width="23.7109375" customWidth="1"/>
    <col min="36" max="36" width="12.85546875" customWidth="1"/>
    <col min="39" max="39" width="12" customWidth="1"/>
  </cols>
  <sheetData>
    <row r="1" spans="1:40" ht="15.75" x14ac:dyDescent="0.25">
      <c r="A1" s="25" t="s">
        <v>79</v>
      </c>
      <c r="B1" s="26" t="s">
        <v>0</v>
      </c>
      <c r="C1" s="26" t="s">
        <v>174</v>
      </c>
      <c r="D1" s="27" t="s">
        <v>302</v>
      </c>
      <c r="E1" s="27" t="s">
        <v>300</v>
      </c>
      <c r="F1" s="27" t="s">
        <v>269</v>
      </c>
      <c r="G1" s="27" t="s">
        <v>83</v>
      </c>
      <c r="I1" s="25" t="s">
        <v>79</v>
      </c>
      <c r="J1" s="76" t="s">
        <v>1</v>
      </c>
      <c r="K1" s="26" t="s">
        <v>174</v>
      </c>
      <c r="L1" s="27" t="s">
        <v>302</v>
      </c>
      <c r="M1" s="27" t="s">
        <v>300</v>
      </c>
      <c r="N1" s="27" t="s">
        <v>269</v>
      </c>
      <c r="O1" s="27" t="s">
        <v>83</v>
      </c>
      <c r="Q1" s="25" t="s">
        <v>79</v>
      </c>
      <c r="R1" s="25" t="s">
        <v>2</v>
      </c>
      <c r="S1" s="26" t="s">
        <v>174</v>
      </c>
      <c r="T1" s="27" t="s">
        <v>302</v>
      </c>
      <c r="U1" s="27" t="s">
        <v>300</v>
      </c>
      <c r="V1" s="27" t="s">
        <v>269</v>
      </c>
      <c r="W1" s="27" t="s">
        <v>83</v>
      </c>
      <c r="X1" s="74"/>
      <c r="Y1" s="25" t="s">
        <v>79</v>
      </c>
      <c r="Z1" s="63" t="s">
        <v>3</v>
      </c>
      <c r="AA1" s="63" t="s">
        <v>174</v>
      </c>
      <c r="AB1" s="63" t="s">
        <v>302</v>
      </c>
      <c r="AC1" s="63" t="s">
        <v>300</v>
      </c>
      <c r="AD1" s="63" t="s">
        <v>269</v>
      </c>
      <c r="AE1" s="27" t="s">
        <v>83</v>
      </c>
      <c r="AG1" s="157" t="s">
        <v>579</v>
      </c>
      <c r="AH1" s="27" t="s">
        <v>79</v>
      </c>
      <c r="AI1" s="27" t="s">
        <v>0</v>
      </c>
      <c r="AJ1" s="27" t="s">
        <v>425</v>
      </c>
      <c r="AK1" s="27" t="s">
        <v>291</v>
      </c>
    </row>
    <row r="2" spans="1:40" x14ac:dyDescent="0.25">
      <c r="A2" s="14">
        <v>1</v>
      </c>
      <c r="B2" s="29" t="s">
        <v>21</v>
      </c>
      <c r="C2" s="30" t="s">
        <v>268</v>
      </c>
      <c r="D2" s="30" t="s">
        <v>306</v>
      </c>
      <c r="E2" s="30">
        <v>19</v>
      </c>
      <c r="F2" s="30">
        <v>9666306407</v>
      </c>
      <c r="G2" s="30">
        <v>1200</v>
      </c>
      <c r="I2" s="14">
        <v>1</v>
      </c>
      <c r="J2" s="77" t="s">
        <v>22</v>
      </c>
      <c r="K2" s="30" t="s">
        <v>270</v>
      </c>
      <c r="L2" s="30" t="s">
        <v>328</v>
      </c>
      <c r="M2" s="30" t="s">
        <v>347</v>
      </c>
      <c r="N2" s="30">
        <v>9177730990</v>
      </c>
      <c r="O2" s="14">
        <v>1200</v>
      </c>
      <c r="Q2" s="14">
        <v>1</v>
      </c>
      <c r="R2" s="78" t="s">
        <v>36</v>
      </c>
      <c r="S2" s="30" t="s">
        <v>268</v>
      </c>
      <c r="T2" s="30" t="s">
        <v>383</v>
      </c>
      <c r="U2" s="30">
        <v>24</v>
      </c>
      <c r="V2" s="30">
        <v>9676891234</v>
      </c>
      <c r="W2" s="14">
        <v>1200</v>
      </c>
      <c r="Y2" s="14">
        <v>1</v>
      </c>
      <c r="Z2" s="66" t="s">
        <v>66</v>
      </c>
      <c r="AA2" s="14" t="s">
        <v>270</v>
      </c>
      <c r="AB2" s="14" t="s">
        <v>341</v>
      </c>
      <c r="AC2" s="14">
        <v>14</v>
      </c>
      <c r="AD2" s="14">
        <v>9866855472</v>
      </c>
      <c r="AE2" s="14">
        <v>1200</v>
      </c>
      <c r="AG2" s="99" t="s">
        <v>0</v>
      </c>
      <c r="AH2" s="101">
        <v>1</v>
      </c>
      <c r="AI2" s="99" t="s">
        <v>402</v>
      </c>
      <c r="AJ2" s="99" t="s">
        <v>261</v>
      </c>
      <c r="AK2" s="42">
        <v>230</v>
      </c>
    </row>
    <row r="3" spans="1:40" x14ac:dyDescent="0.25">
      <c r="A3" s="14">
        <v>2</v>
      </c>
      <c r="B3" s="15" t="s">
        <v>4</v>
      </c>
      <c r="C3" s="14" t="s">
        <v>296</v>
      </c>
      <c r="D3" s="14" t="s">
        <v>307</v>
      </c>
      <c r="E3" s="14" t="s">
        <v>343</v>
      </c>
      <c r="F3" s="14">
        <v>9959840706</v>
      </c>
      <c r="G3" s="30">
        <v>1200</v>
      </c>
      <c r="I3" s="14">
        <v>2</v>
      </c>
      <c r="J3" s="78" t="s">
        <v>19</v>
      </c>
      <c r="K3" s="14" t="s">
        <v>297</v>
      </c>
      <c r="L3" s="14" t="s">
        <v>329</v>
      </c>
      <c r="M3" s="14" t="s">
        <v>350</v>
      </c>
      <c r="N3" s="14">
        <v>8106542585</v>
      </c>
      <c r="O3" s="14">
        <v>1200</v>
      </c>
      <c r="Q3" s="14">
        <v>2</v>
      </c>
      <c r="R3" s="78" t="s">
        <v>37</v>
      </c>
      <c r="S3" s="14" t="s">
        <v>296</v>
      </c>
      <c r="T3" s="14" t="s">
        <v>384</v>
      </c>
      <c r="U3" s="14">
        <v>16</v>
      </c>
      <c r="V3" s="14">
        <v>9676559008</v>
      </c>
      <c r="W3" s="14">
        <v>1200</v>
      </c>
      <c r="Y3" s="14">
        <v>2</v>
      </c>
      <c r="Z3" s="66" t="s">
        <v>53</v>
      </c>
      <c r="AA3" s="14" t="s">
        <v>270</v>
      </c>
      <c r="AB3" s="14" t="s">
        <v>342</v>
      </c>
      <c r="AC3" s="14" t="s">
        <v>347</v>
      </c>
      <c r="AD3" s="14">
        <v>9181254520</v>
      </c>
      <c r="AE3" s="14">
        <v>1200</v>
      </c>
      <c r="AG3" s="99" t="s">
        <v>0</v>
      </c>
      <c r="AH3" s="101">
        <v>5</v>
      </c>
      <c r="AI3" s="99" t="s">
        <v>430</v>
      </c>
      <c r="AJ3" s="99" t="s">
        <v>432</v>
      </c>
      <c r="AK3" s="42">
        <v>230</v>
      </c>
    </row>
    <row r="4" spans="1:40" x14ac:dyDescent="0.25">
      <c r="A4" s="14">
        <v>3</v>
      </c>
      <c r="B4" s="15" t="s">
        <v>6</v>
      </c>
      <c r="C4" s="14" t="s">
        <v>268</v>
      </c>
      <c r="D4" s="14" t="s">
        <v>308</v>
      </c>
      <c r="E4" s="14" t="s">
        <v>349</v>
      </c>
      <c r="F4" s="14">
        <v>9014111141</v>
      </c>
      <c r="G4" s="30">
        <v>1200</v>
      </c>
      <c r="I4" s="14">
        <v>3</v>
      </c>
      <c r="J4" s="78" t="s">
        <v>23</v>
      </c>
      <c r="K4" s="14" t="s">
        <v>297</v>
      </c>
      <c r="L4" s="14" t="s">
        <v>330</v>
      </c>
      <c r="M4" s="14" t="s">
        <v>343</v>
      </c>
      <c r="N4" s="14">
        <v>9052200002</v>
      </c>
      <c r="O4" s="14">
        <v>1200</v>
      </c>
      <c r="Q4" s="14">
        <v>3</v>
      </c>
      <c r="R4" s="78" t="s">
        <v>38</v>
      </c>
      <c r="S4" s="14" t="s">
        <v>297</v>
      </c>
      <c r="T4" s="14" t="s">
        <v>319</v>
      </c>
      <c r="U4" s="14">
        <v>45</v>
      </c>
      <c r="V4" s="14">
        <v>8790879059</v>
      </c>
      <c r="W4" s="14">
        <v>1200</v>
      </c>
      <c r="Y4" s="14">
        <v>3</v>
      </c>
      <c r="Z4" s="66" t="s">
        <v>52</v>
      </c>
      <c r="AA4" s="14" t="s">
        <v>268</v>
      </c>
      <c r="AB4" s="14" t="s">
        <v>351</v>
      </c>
      <c r="AC4" s="14">
        <v>24</v>
      </c>
      <c r="AD4" s="14">
        <v>9866124893</v>
      </c>
      <c r="AE4" s="14">
        <v>1200</v>
      </c>
      <c r="AG4" s="99" t="s">
        <v>1</v>
      </c>
      <c r="AH4" s="101">
        <v>6</v>
      </c>
      <c r="AI4" s="99" t="s">
        <v>455</v>
      </c>
      <c r="AJ4" s="105" t="s">
        <v>264</v>
      </c>
      <c r="AK4" s="42">
        <v>230</v>
      </c>
      <c r="AM4" s="99" t="s">
        <v>261</v>
      </c>
      <c r="AN4" s="42">
        <v>2610</v>
      </c>
    </row>
    <row r="5" spans="1:40" x14ac:dyDescent="0.25">
      <c r="A5" s="14">
        <v>4</v>
      </c>
      <c r="B5" s="15" t="s">
        <v>5</v>
      </c>
      <c r="C5" s="14" t="s">
        <v>270</v>
      </c>
      <c r="D5" s="14" t="s">
        <v>309</v>
      </c>
      <c r="E5" s="14">
        <v>10</v>
      </c>
      <c r="F5" s="14">
        <v>9885565240</v>
      </c>
      <c r="G5" s="30">
        <v>1200</v>
      </c>
      <c r="I5" s="14">
        <v>4</v>
      </c>
      <c r="J5" s="78" t="s">
        <v>24</v>
      </c>
      <c r="K5" s="14" t="s">
        <v>268</v>
      </c>
      <c r="L5" s="14" t="s">
        <v>331</v>
      </c>
      <c r="M5" s="14">
        <v>22</v>
      </c>
      <c r="N5" s="14">
        <v>9618170080</v>
      </c>
      <c r="O5" s="14">
        <v>1200</v>
      </c>
      <c r="Q5" s="14">
        <v>4</v>
      </c>
      <c r="R5" s="78" t="s">
        <v>70</v>
      </c>
      <c r="S5" s="14" t="s">
        <v>270</v>
      </c>
      <c r="T5" s="14" t="s">
        <v>338</v>
      </c>
      <c r="U5" s="14">
        <v>11</v>
      </c>
      <c r="V5" s="14">
        <v>9000152362</v>
      </c>
      <c r="W5" s="14">
        <v>1200</v>
      </c>
      <c r="Y5" s="14">
        <v>4</v>
      </c>
      <c r="Z5" s="66" t="s">
        <v>67</v>
      </c>
      <c r="AA5" s="14" t="s">
        <v>357</v>
      </c>
      <c r="AB5" s="14" t="s">
        <v>352</v>
      </c>
      <c r="AC5" s="14">
        <v>8</v>
      </c>
      <c r="AD5" s="14">
        <v>8179551799</v>
      </c>
      <c r="AE5" s="14">
        <v>1200</v>
      </c>
      <c r="AG5" s="99" t="s">
        <v>1</v>
      </c>
      <c r="AH5" s="101">
        <v>7</v>
      </c>
      <c r="AI5" s="99" t="s">
        <v>458</v>
      </c>
      <c r="AJ5" s="105" t="s">
        <v>264</v>
      </c>
      <c r="AK5" s="42">
        <v>230</v>
      </c>
      <c r="AM5" s="99" t="s">
        <v>303</v>
      </c>
      <c r="AN5" s="42">
        <v>600</v>
      </c>
    </row>
    <row r="6" spans="1:40" ht="14.25" customHeight="1" x14ac:dyDescent="0.25">
      <c r="A6" s="14">
        <v>5</v>
      </c>
      <c r="B6" s="15" t="s">
        <v>81</v>
      </c>
      <c r="C6" s="14" t="s">
        <v>268</v>
      </c>
      <c r="D6" s="14" t="s">
        <v>310</v>
      </c>
      <c r="E6" s="14" t="s">
        <v>344</v>
      </c>
      <c r="F6" s="14">
        <v>9849532404</v>
      </c>
      <c r="G6" s="30">
        <v>1200</v>
      </c>
      <c r="I6" s="14">
        <v>5</v>
      </c>
      <c r="J6" s="78" t="s">
        <v>20</v>
      </c>
      <c r="K6" s="14" t="s">
        <v>270</v>
      </c>
      <c r="L6" s="14" t="s">
        <v>332</v>
      </c>
      <c r="M6" s="14">
        <v>17</v>
      </c>
      <c r="N6" s="14">
        <v>7329829265</v>
      </c>
      <c r="O6" s="14">
        <v>1200</v>
      </c>
      <c r="Q6" s="14">
        <v>5</v>
      </c>
      <c r="R6" s="78" t="s">
        <v>39</v>
      </c>
      <c r="S6" s="14" t="s">
        <v>296</v>
      </c>
      <c r="T6" s="14" t="s">
        <v>391</v>
      </c>
      <c r="U6" s="14">
        <v>45</v>
      </c>
      <c r="V6" s="14"/>
      <c r="W6" s="14">
        <v>1200</v>
      </c>
      <c r="Y6" s="14">
        <v>5</v>
      </c>
      <c r="Z6" s="66" t="s">
        <v>56</v>
      </c>
      <c r="AA6" s="14" t="s">
        <v>296</v>
      </c>
      <c r="AB6" s="14" t="s">
        <v>378</v>
      </c>
      <c r="AC6" s="14">
        <v>99</v>
      </c>
      <c r="AD6" s="14">
        <v>9704177216</v>
      </c>
      <c r="AE6" s="14">
        <v>1200</v>
      </c>
      <c r="AG6" s="99" t="s">
        <v>1</v>
      </c>
      <c r="AH6" s="101">
        <v>8</v>
      </c>
      <c r="AI6" s="99" t="s">
        <v>461</v>
      </c>
      <c r="AJ6" s="105" t="s">
        <v>462</v>
      </c>
      <c r="AK6" s="42">
        <v>230</v>
      </c>
      <c r="AM6" s="99" t="s">
        <v>149</v>
      </c>
      <c r="AN6" s="42">
        <v>1200</v>
      </c>
    </row>
    <row r="7" spans="1:40" x14ac:dyDescent="0.25">
      <c r="A7" s="14">
        <v>6</v>
      </c>
      <c r="B7" s="15" t="s">
        <v>7</v>
      </c>
      <c r="C7" s="14" t="s">
        <v>297</v>
      </c>
      <c r="D7" s="14" t="s">
        <v>311</v>
      </c>
      <c r="E7" s="14" t="s">
        <v>345</v>
      </c>
      <c r="F7" s="14">
        <v>9912717021</v>
      </c>
      <c r="G7" s="30">
        <v>1200</v>
      </c>
      <c r="I7" s="14">
        <v>6</v>
      </c>
      <c r="J7" s="78" t="s">
        <v>26</v>
      </c>
      <c r="K7" s="14" t="s">
        <v>270</v>
      </c>
      <c r="L7" s="14" t="s">
        <v>313</v>
      </c>
      <c r="M7" s="14">
        <v>13</v>
      </c>
      <c r="N7" s="14">
        <v>9985240066</v>
      </c>
      <c r="O7" s="14">
        <v>1200</v>
      </c>
      <c r="Q7" s="14">
        <v>6</v>
      </c>
      <c r="R7" s="78" t="s">
        <v>46</v>
      </c>
      <c r="S7" s="14" t="s">
        <v>268</v>
      </c>
      <c r="T7" s="14" t="s">
        <v>320</v>
      </c>
      <c r="U7" s="14" t="s">
        <v>345</v>
      </c>
      <c r="V7" s="14">
        <v>6281974264</v>
      </c>
      <c r="W7" s="14">
        <v>1200</v>
      </c>
      <c r="Y7" s="14">
        <v>6</v>
      </c>
      <c r="Z7" s="66" t="s">
        <v>60</v>
      </c>
      <c r="AA7" s="14" t="s">
        <v>270</v>
      </c>
      <c r="AB7" s="14" t="s">
        <v>353</v>
      </c>
      <c r="AC7" s="14">
        <v>18</v>
      </c>
      <c r="AD7" s="14">
        <v>7893020934</v>
      </c>
      <c r="AE7" s="14">
        <v>1200</v>
      </c>
      <c r="AG7" s="99" t="s">
        <v>1</v>
      </c>
      <c r="AH7" s="101">
        <v>9</v>
      </c>
      <c r="AI7" s="99" t="s">
        <v>467</v>
      </c>
      <c r="AJ7" s="105" t="s">
        <v>471</v>
      </c>
      <c r="AK7" s="42">
        <v>230</v>
      </c>
      <c r="AM7" s="99" t="s">
        <v>449</v>
      </c>
      <c r="AN7" s="42">
        <v>200</v>
      </c>
    </row>
    <row r="8" spans="1:40" x14ac:dyDescent="0.25">
      <c r="A8" s="14">
        <v>7</v>
      </c>
      <c r="B8" s="15" t="s">
        <v>8</v>
      </c>
      <c r="C8" s="14" t="s">
        <v>270</v>
      </c>
      <c r="D8" s="14" t="s">
        <v>312</v>
      </c>
      <c r="E8" s="14">
        <v>10</v>
      </c>
      <c r="F8" s="14">
        <v>7675097269</v>
      </c>
      <c r="G8" s="30">
        <v>1200</v>
      </c>
      <c r="I8" s="14">
        <v>7</v>
      </c>
      <c r="J8" s="78" t="s">
        <v>25</v>
      </c>
      <c r="K8" s="14" t="s">
        <v>268</v>
      </c>
      <c r="L8" s="14" t="s">
        <v>372</v>
      </c>
      <c r="M8" s="14">
        <v>10</v>
      </c>
      <c r="N8" s="14">
        <v>9866257775</v>
      </c>
      <c r="O8" s="14">
        <v>1200</v>
      </c>
      <c r="Q8" s="14">
        <v>7</v>
      </c>
      <c r="R8" s="78" t="s">
        <v>40</v>
      </c>
      <c r="S8" s="14" t="s">
        <v>296</v>
      </c>
      <c r="T8" s="14"/>
      <c r="U8" s="14"/>
      <c r="V8" s="14">
        <v>9959546643</v>
      </c>
      <c r="W8" s="14">
        <v>1200</v>
      </c>
      <c r="Y8" s="14">
        <v>7</v>
      </c>
      <c r="Z8" s="66" t="s">
        <v>69</v>
      </c>
      <c r="AA8" s="14" t="s">
        <v>268</v>
      </c>
      <c r="AB8" s="14" t="s">
        <v>358</v>
      </c>
      <c r="AC8" s="14">
        <v>27</v>
      </c>
      <c r="AD8" s="14">
        <v>9391494436</v>
      </c>
      <c r="AE8" s="14">
        <v>1200</v>
      </c>
      <c r="AG8" s="99" t="s">
        <v>1</v>
      </c>
      <c r="AH8" s="101">
        <v>10</v>
      </c>
      <c r="AI8" s="99" t="s">
        <v>469</v>
      </c>
      <c r="AJ8" s="105" t="s">
        <v>471</v>
      </c>
      <c r="AK8" s="42">
        <v>230</v>
      </c>
      <c r="AM8" s="41" t="s">
        <v>554</v>
      </c>
      <c r="AN8" s="96">
        <v>200</v>
      </c>
    </row>
    <row r="9" spans="1:40" x14ac:dyDescent="0.25">
      <c r="A9" s="14">
        <v>8</v>
      </c>
      <c r="B9" s="15" t="s">
        <v>9</v>
      </c>
      <c r="C9" s="14" t="s">
        <v>296</v>
      </c>
      <c r="D9" s="14" t="s">
        <v>313</v>
      </c>
      <c r="E9" s="14">
        <v>28</v>
      </c>
      <c r="F9" s="14">
        <v>9160475050</v>
      </c>
      <c r="G9" s="30">
        <v>1200</v>
      </c>
      <c r="I9" s="14">
        <v>8</v>
      </c>
      <c r="J9" s="78" t="s">
        <v>29</v>
      </c>
      <c r="K9" s="14" t="s">
        <v>297</v>
      </c>
      <c r="L9" s="14" t="s">
        <v>333</v>
      </c>
      <c r="M9" s="14">
        <v>16</v>
      </c>
      <c r="N9" s="14">
        <v>8801900305</v>
      </c>
      <c r="O9" s="14">
        <v>1200</v>
      </c>
      <c r="Q9" s="14">
        <v>8</v>
      </c>
      <c r="R9" s="78" t="s">
        <v>42</v>
      </c>
      <c r="S9" s="14" t="s">
        <v>270</v>
      </c>
      <c r="T9" s="14" t="s">
        <v>392</v>
      </c>
      <c r="U9" s="14">
        <v>10</v>
      </c>
      <c r="V9" s="14">
        <v>9885814205</v>
      </c>
      <c r="W9" s="14">
        <v>1200</v>
      </c>
      <c r="Y9" s="14">
        <v>8</v>
      </c>
      <c r="Z9" s="66" t="s">
        <v>200</v>
      </c>
      <c r="AA9" s="14" t="s">
        <v>297</v>
      </c>
      <c r="AB9" s="14" t="s">
        <v>360</v>
      </c>
      <c r="AC9" s="14">
        <v>16</v>
      </c>
      <c r="AD9" s="14"/>
      <c r="AE9" s="14">
        <v>1200</v>
      </c>
      <c r="AG9" s="99" t="s">
        <v>2</v>
      </c>
      <c r="AH9" s="101">
        <v>12</v>
      </c>
      <c r="AI9" s="99" t="s">
        <v>407</v>
      </c>
      <c r="AJ9" s="41" t="s">
        <v>265</v>
      </c>
      <c r="AK9" s="42">
        <v>200</v>
      </c>
      <c r="AM9" s="99"/>
      <c r="AN9" s="42">
        <f>SUM(AN4:AN8)</f>
        <v>4810</v>
      </c>
    </row>
    <row r="10" spans="1:40" x14ac:dyDescent="0.25">
      <c r="A10" s="14">
        <v>9</v>
      </c>
      <c r="B10" s="15" t="s">
        <v>13</v>
      </c>
      <c r="C10" s="14" t="s">
        <v>297</v>
      </c>
      <c r="D10" s="14" t="s">
        <v>316</v>
      </c>
      <c r="E10" s="14">
        <v>16</v>
      </c>
      <c r="F10" s="14">
        <v>6300493985</v>
      </c>
      <c r="G10" s="30">
        <v>1200</v>
      </c>
      <c r="I10" s="14">
        <v>9</v>
      </c>
      <c r="J10" s="78" t="s">
        <v>55</v>
      </c>
      <c r="K10" s="14" t="s">
        <v>296</v>
      </c>
      <c r="L10" s="14" t="s">
        <v>334</v>
      </c>
      <c r="M10" s="14">
        <v>23</v>
      </c>
      <c r="N10" s="14">
        <v>9951950290</v>
      </c>
      <c r="O10" s="14">
        <v>1200</v>
      </c>
      <c r="Q10" s="14">
        <v>9</v>
      </c>
      <c r="R10" s="78" t="s">
        <v>199</v>
      </c>
      <c r="S10" s="14" t="s">
        <v>296</v>
      </c>
      <c r="T10" s="14" t="s">
        <v>386</v>
      </c>
      <c r="U10" s="14" t="s">
        <v>350</v>
      </c>
      <c r="V10" s="14">
        <v>9948453049</v>
      </c>
      <c r="W10" s="14">
        <v>1200</v>
      </c>
      <c r="Y10" s="14">
        <v>9</v>
      </c>
      <c r="Z10" s="66" t="s">
        <v>62</v>
      </c>
      <c r="AA10" s="14" t="s">
        <v>268</v>
      </c>
      <c r="AB10" s="14" t="s">
        <v>355</v>
      </c>
      <c r="AC10" s="14">
        <v>11</v>
      </c>
      <c r="AD10" s="14">
        <v>8309018022</v>
      </c>
      <c r="AE10" s="14">
        <v>1200</v>
      </c>
      <c r="AG10" s="99" t="s">
        <v>2</v>
      </c>
      <c r="AH10" s="101">
        <v>15</v>
      </c>
      <c r="AI10" s="99" t="s">
        <v>419</v>
      </c>
      <c r="AJ10" s="41" t="s">
        <v>440</v>
      </c>
      <c r="AK10" s="42">
        <v>200</v>
      </c>
    </row>
    <row r="11" spans="1:40" x14ac:dyDescent="0.25">
      <c r="A11" s="14">
        <v>10</v>
      </c>
      <c r="B11" s="15" t="s">
        <v>12</v>
      </c>
      <c r="C11" s="14" t="s">
        <v>270</v>
      </c>
      <c r="D11" s="14" t="s">
        <v>317</v>
      </c>
      <c r="E11" s="14">
        <v>14</v>
      </c>
      <c r="F11" s="14">
        <v>9849532404</v>
      </c>
      <c r="G11" s="30">
        <v>1200</v>
      </c>
      <c r="I11" s="14">
        <v>10</v>
      </c>
      <c r="J11" s="78" t="s">
        <v>32</v>
      </c>
      <c r="K11" s="14" t="s">
        <v>270</v>
      </c>
      <c r="L11" s="14" t="s">
        <v>339</v>
      </c>
      <c r="M11" s="14" t="s">
        <v>344</v>
      </c>
      <c r="N11" s="14">
        <v>9989784087</v>
      </c>
      <c r="O11" s="14">
        <v>1200</v>
      </c>
      <c r="Q11" s="14">
        <v>10</v>
      </c>
      <c r="R11" s="78" t="s">
        <v>47</v>
      </c>
      <c r="S11" s="14" t="s">
        <v>297</v>
      </c>
      <c r="T11" s="14" t="s">
        <v>393</v>
      </c>
      <c r="U11" s="14" t="s">
        <v>347</v>
      </c>
      <c r="V11" s="14">
        <v>9866257775</v>
      </c>
      <c r="W11" s="14">
        <v>1200</v>
      </c>
      <c r="Y11" s="14">
        <v>10</v>
      </c>
      <c r="Z11" s="66" t="s">
        <v>77</v>
      </c>
      <c r="AA11" s="14" t="s">
        <v>296</v>
      </c>
      <c r="AB11" s="14" t="s">
        <v>362</v>
      </c>
      <c r="AC11" s="14" t="s">
        <v>349</v>
      </c>
      <c r="AD11" s="14">
        <v>9652190531</v>
      </c>
      <c r="AE11" s="14">
        <v>1200</v>
      </c>
      <c r="AG11" s="99" t="s">
        <v>2</v>
      </c>
      <c r="AH11" s="101">
        <v>16</v>
      </c>
      <c r="AI11" s="99" t="s">
        <v>421</v>
      </c>
      <c r="AJ11" s="41" t="s">
        <v>440</v>
      </c>
      <c r="AK11" s="42">
        <v>200</v>
      </c>
    </row>
    <row r="12" spans="1:40" x14ac:dyDescent="0.25">
      <c r="A12" s="14">
        <v>11</v>
      </c>
      <c r="B12" s="15" t="s">
        <v>304</v>
      </c>
      <c r="C12" s="14" t="s">
        <v>268</v>
      </c>
      <c r="D12" s="14" t="s">
        <v>305</v>
      </c>
      <c r="E12" s="14" t="s">
        <v>348</v>
      </c>
      <c r="F12" s="14">
        <v>8790150659</v>
      </c>
      <c r="G12" s="30">
        <v>1200</v>
      </c>
      <c r="I12" s="14">
        <v>11</v>
      </c>
      <c r="J12" s="78" t="s">
        <v>196</v>
      </c>
      <c r="K12" s="14" t="s">
        <v>268</v>
      </c>
      <c r="L12" s="14" t="s">
        <v>337</v>
      </c>
      <c r="M12" s="14" t="s">
        <v>348</v>
      </c>
      <c r="N12" s="14">
        <v>9441292896</v>
      </c>
      <c r="O12" s="14">
        <v>1200</v>
      </c>
      <c r="Q12" s="14">
        <v>11</v>
      </c>
      <c r="R12" s="80" t="s">
        <v>221</v>
      </c>
      <c r="S12" s="14" t="s">
        <v>357</v>
      </c>
      <c r="T12" s="14" t="s">
        <v>387</v>
      </c>
      <c r="U12" s="14">
        <v>45</v>
      </c>
      <c r="V12" s="14"/>
      <c r="W12" s="14">
        <v>1200</v>
      </c>
      <c r="Y12" s="14">
        <v>11</v>
      </c>
      <c r="Z12" s="66" t="s">
        <v>210</v>
      </c>
      <c r="AA12" s="14" t="s">
        <v>363</v>
      </c>
      <c r="AB12" s="14" t="s">
        <v>364</v>
      </c>
      <c r="AC12" s="14" t="s">
        <v>350</v>
      </c>
      <c r="AD12" s="14">
        <v>9505256580</v>
      </c>
      <c r="AE12" s="14">
        <v>1200</v>
      </c>
      <c r="AG12" s="99" t="s">
        <v>3</v>
      </c>
      <c r="AH12" s="101">
        <v>22</v>
      </c>
      <c r="AI12" s="99" t="s">
        <v>433</v>
      </c>
      <c r="AJ12" s="41" t="s">
        <v>436</v>
      </c>
      <c r="AK12" s="42">
        <v>200</v>
      </c>
    </row>
    <row r="13" spans="1:40" x14ac:dyDescent="0.25">
      <c r="A13" s="14">
        <v>12</v>
      </c>
      <c r="B13" s="15" t="s">
        <v>195</v>
      </c>
      <c r="C13" s="14" t="s">
        <v>270</v>
      </c>
      <c r="D13" s="14" t="s">
        <v>321</v>
      </c>
      <c r="E13" s="14">
        <v>19</v>
      </c>
      <c r="F13" s="14">
        <v>9381404925</v>
      </c>
      <c r="G13" s="30">
        <v>1200</v>
      </c>
      <c r="I13" s="14">
        <v>12</v>
      </c>
      <c r="J13" s="80" t="s">
        <v>203</v>
      </c>
      <c r="K13" s="14" t="s">
        <v>270</v>
      </c>
      <c r="L13" s="14" t="s">
        <v>373</v>
      </c>
      <c r="M13" s="14" t="s">
        <v>347</v>
      </c>
      <c r="N13" s="14">
        <v>7702911643</v>
      </c>
      <c r="O13" s="57">
        <v>1200</v>
      </c>
      <c r="Q13" s="14">
        <v>12</v>
      </c>
      <c r="R13" s="78" t="s">
        <v>228</v>
      </c>
      <c r="S13" s="14" t="s">
        <v>268</v>
      </c>
      <c r="T13" s="14" t="s">
        <v>388</v>
      </c>
      <c r="U13" s="14">
        <v>12</v>
      </c>
      <c r="V13" s="14"/>
      <c r="W13" s="14">
        <v>1200</v>
      </c>
      <c r="Y13" s="14">
        <v>12</v>
      </c>
      <c r="Z13" s="67" t="s">
        <v>63</v>
      </c>
      <c r="AA13" s="68" t="s">
        <v>268</v>
      </c>
      <c r="AB13" s="68" t="s">
        <v>356</v>
      </c>
      <c r="AC13" s="68" t="s">
        <v>348</v>
      </c>
      <c r="AD13" s="68">
        <v>9948616123</v>
      </c>
      <c r="AE13" s="68">
        <v>1200</v>
      </c>
      <c r="AG13" s="99" t="s">
        <v>3</v>
      </c>
      <c r="AH13" s="101">
        <v>23</v>
      </c>
      <c r="AI13" s="99" t="s">
        <v>437</v>
      </c>
      <c r="AJ13" s="41" t="s">
        <v>436</v>
      </c>
      <c r="AK13" s="42">
        <v>200</v>
      </c>
    </row>
    <row r="14" spans="1:40" x14ac:dyDescent="0.25">
      <c r="A14" s="14">
        <v>13</v>
      </c>
      <c r="B14" s="15" t="s">
        <v>227</v>
      </c>
      <c r="C14" s="14" t="s">
        <v>268</v>
      </c>
      <c r="D14" s="14" t="s">
        <v>323</v>
      </c>
      <c r="E14" s="14">
        <v>12</v>
      </c>
      <c r="F14" s="14">
        <v>9490119476</v>
      </c>
      <c r="G14" s="30">
        <v>1200</v>
      </c>
      <c r="I14" s="14">
        <v>13</v>
      </c>
      <c r="J14" s="78" t="s">
        <v>237</v>
      </c>
      <c r="K14" s="14" t="s">
        <v>296</v>
      </c>
      <c r="L14" s="14" t="s">
        <v>327</v>
      </c>
      <c r="M14" s="14">
        <v>24</v>
      </c>
      <c r="N14" s="14">
        <v>9550987872</v>
      </c>
      <c r="O14" s="14">
        <v>1200</v>
      </c>
      <c r="Q14" s="14">
        <v>13</v>
      </c>
      <c r="R14" s="78" t="s">
        <v>82</v>
      </c>
      <c r="S14" s="14" t="s">
        <v>296</v>
      </c>
      <c r="T14" s="14" t="s">
        <v>389</v>
      </c>
      <c r="U14" s="14">
        <v>99</v>
      </c>
      <c r="V14" s="14">
        <v>9000469319</v>
      </c>
      <c r="W14" s="14">
        <v>1200</v>
      </c>
      <c r="Y14" s="14">
        <v>13</v>
      </c>
      <c r="Z14" s="66" t="s">
        <v>202</v>
      </c>
      <c r="AA14" s="14" t="s">
        <v>270</v>
      </c>
      <c r="AB14" s="14" t="s">
        <v>381</v>
      </c>
      <c r="AC14" s="14"/>
      <c r="AD14" s="14">
        <v>8019074190</v>
      </c>
      <c r="AE14" s="68">
        <v>1200</v>
      </c>
      <c r="AG14" s="99" t="s">
        <v>0</v>
      </c>
      <c r="AH14" s="101">
        <v>2</v>
      </c>
      <c r="AI14" s="99" t="s">
        <v>399</v>
      </c>
      <c r="AJ14" s="99" t="s">
        <v>303</v>
      </c>
      <c r="AK14" s="42"/>
    </row>
    <row r="15" spans="1:40" x14ac:dyDescent="0.25">
      <c r="A15" s="14">
        <v>14</v>
      </c>
      <c r="B15" s="15" t="s">
        <v>10</v>
      </c>
      <c r="C15" s="14" t="s">
        <v>296</v>
      </c>
      <c r="D15" s="14" t="s">
        <v>314</v>
      </c>
      <c r="E15" s="14">
        <v>17</v>
      </c>
      <c r="F15" s="14">
        <v>9014917479</v>
      </c>
      <c r="G15" s="30">
        <v>1200</v>
      </c>
      <c r="I15" s="14">
        <v>14</v>
      </c>
      <c r="J15" s="79" t="s">
        <v>28</v>
      </c>
      <c r="K15" s="14" t="s">
        <v>270</v>
      </c>
      <c r="L15" s="14" t="s">
        <v>330</v>
      </c>
      <c r="M15" s="14">
        <v>27</v>
      </c>
      <c r="N15" s="14">
        <v>9441357512</v>
      </c>
      <c r="O15" s="14">
        <v>1200</v>
      </c>
      <c r="Q15" s="14">
        <v>14</v>
      </c>
      <c r="R15" s="78" t="s">
        <v>44</v>
      </c>
      <c r="S15" s="14" t="s">
        <v>296</v>
      </c>
      <c r="T15" s="14" t="s">
        <v>390</v>
      </c>
      <c r="U15" s="14" t="s">
        <v>349</v>
      </c>
      <c r="V15" s="14">
        <v>9032996649</v>
      </c>
      <c r="W15" s="14">
        <v>1200</v>
      </c>
      <c r="Y15" s="14">
        <v>14</v>
      </c>
      <c r="Z15" s="66" t="s">
        <v>54</v>
      </c>
      <c r="AA15" s="14" t="s">
        <v>268</v>
      </c>
      <c r="AB15" s="14" t="s">
        <v>379</v>
      </c>
      <c r="AC15" s="14" t="s">
        <v>344</v>
      </c>
      <c r="AD15" s="14">
        <v>7981962466</v>
      </c>
      <c r="AE15" s="14">
        <v>1200</v>
      </c>
      <c r="AG15" s="99" t="s">
        <v>0</v>
      </c>
      <c r="AH15" s="101">
        <v>3</v>
      </c>
      <c r="AI15" s="99" t="s">
        <v>396</v>
      </c>
      <c r="AJ15" s="99" t="s">
        <v>303</v>
      </c>
      <c r="AK15" s="42"/>
    </row>
    <row r="16" spans="1:40" x14ac:dyDescent="0.25">
      <c r="A16" s="14">
        <v>15</v>
      </c>
      <c r="B16" s="15" t="s">
        <v>15</v>
      </c>
      <c r="C16" s="14" t="s">
        <v>296</v>
      </c>
      <c r="D16" s="14" t="s">
        <v>319</v>
      </c>
      <c r="E16" s="14" t="s">
        <v>347</v>
      </c>
      <c r="F16" s="14">
        <v>9949248542</v>
      </c>
      <c r="G16" s="30">
        <v>1200</v>
      </c>
      <c r="I16" s="14">
        <v>15</v>
      </c>
      <c r="J16" s="82" t="s">
        <v>218</v>
      </c>
      <c r="K16" s="68" t="s">
        <v>296</v>
      </c>
      <c r="L16" s="68" t="s">
        <v>338</v>
      </c>
      <c r="M16" s="68" t="s">
        <v>347</v>
      </c>
      <c r="N16" s="68">
        <v>8019755050</v>
      </c>
      <c r="O16" s="14">
        <v>1200</v>
      </c>
      <c r="Q16" s="14">
        <v>15</v>
      </c>
      <c r="R16" s="78" t="s">
        <v>48</v>
      </c>
      <c r="S16" s="14" t="s">
        <v>296</v>
      </c>
      <c r="T16" s="14" t="s">
        <v>318</v>
      </c>
      <c r="U16" s="14" t="s">
        <v>348</v>
      </c>
      <c r="V16" s="14">
        <v>8897334501</v>
      </c>
      <c r="W16" s="14" t="s">
        <v>370</v>
      </c>
      <c r="Y16" s="14">
        <v>15</v>
      </c>
      <c r="Z16" s="66" t="s">
        <v>59</v>
      </c>
      <c r="AA16" s="14" t="s">
        <v>296</v>
      </c>
      <c r="AB16" s="14" t="s">
        <v>354</v>
      </c>
      <c r="AC16" s="14" t="s">
        <v>361</v>
      </c>
      <c r="AD16" s="14">
        <v>9000610065</v>
      </c>
      <c r="AE16" s="14">
        <v>1200</v>
      </c>
      <c r="AG16" s="99" t="s">
        <v>0</v>
      </c>
      <c r="AH16" s="101">
        <v>4</v>
      </c>
      <c r="AI16" s="99" t="s">
        <v>426</v>
      </c>
      <c r="AJ16" s="99" t="s">
        <v>303</v>
      </c>
      <c r="AK16" s="42"/>
    </row>
    <row r="17" spans="1:37" x14ac:dyDescent="0.25">
      <c r="A17" s="14">
        <v>16</v>
      </c>
      <c r="B17" s="15" t="s">
        <v>16</v>
      </c>
      <c r="C17" s="14" t="s">
        <v>270</v>
      </c>
      <c r="D17" s="14" t="s">
        <v>320</v>
      </c>
      <c r="E17" s="14">
        <v>11</v>
      </c>
      <c r="F17" s="14">
        <v>9666234721</v>
      </c>
      <c r="G17" s="30">
        <v>1200</v>
      </c>
      <c r="I17" s="14">
        <v>16</v>
      </c>
      <c r="J17" s="78" t="s">
        <v>30</v>
      </c>
      <c r="K17" s="14" t="s">
        <v>297</v>
      </c>
      <c r="L17" s="14" t="s">
        <v>307</v>
      </c>
      <c r="M17" s="14" t="s">
        <v>350</v>
      </c>
      <c r="N17" s="14">
        <v>9652190531</v>
      </c>
      <c r="O17" s="14" t="s">
        <v>370</v>
      </c>
      <c r="Q17" s="14">
        <v>16</v>
      </c>
      <c r="R17" s="78" t="s">
        <v>41</v>
      </c>
      <c r="S17" s="14" t="s">
        <v>268</v>
      </c>
      <c r="T17" s="14" t="s">
        <v>338</v>
      </c>
      <c r="U17" s="14">
        <v>17</v>
      </c>
      <c r="V17" s="14">
        <v>9676061186</v>
      </c>
      <c r="W17" s="14">
        <v>1200</v>
      </c>
      <c r="Y17" s="14">
        <v>16</v>
      </c>
      <c r="Z17" s="66" t="s">
        <v>222</v>
      </c>
      <c r="AA17" s="14" t="s">
        <v>270</v>
      </c>
      <c r="AB17" s="14" t="s">
        <v>365</v>
      </c>
      <c r="AC17" s="14">
        <v>29</v>
      </c>
      <c r="AD17" s="14">
        <v>7013325224</v>
      </c>
      <c r="AE17" s="14" t="s">
        <v>289</v>
      </c>
      <c r="AG17" s="99" t="s">
        <v>2</v>
      </c>
      <c r="AH17" s="101">
        <v>13</v>
      </c>
      <c r="AI17" s="99" t="s">
        <v>410</v>
      </c>
      <c r="AJ17" s="41" t="s">
        <v>449</v>
      </c>
      <c r="AK17" s="42"/>
    </row>
    <row r="18" spans="1:37" ht="15" customHeight="1" x14ac:dyDescent="0.25">
      <c r="A18" s="14">
        <v>17</v>
      </c>
      <c r="B18" s="15" t="s">
        <v>247</v>
      </c>
      <c r="C18" s="14" t="s">
        <v>289</v>
      </c>
      <c r="D18" s="14" t="s">
        <v>289</v>
      </c>
      <c r="E18" s="14" t="s">
        <v>289</v>
      </c>
      <c r="F18" s="14">
        <v>9347569998</v>
      </c>
      <c r="G18" s="30">
        <v>1200</v>
      </c>
      <c r="I18" s="14">
        <v>17</v>
      </c>
      <c r="J18" s="78" t="s">
        <v>61</v>
      </c>
      <c r="K18" s="14" t="s">
        <v>296</v>
      </c>
      <c r="L18" s="14" t="s">
        <v>335</v>
      </c>
      <c r="M18" s="14" t="s">
        <v>344</v>
      </c>
      <c r="N18" s="14">
        <v>9346669089</v>
      </c>
      <c r="O18" s="14" t="s">
        <v>370</v>
      </c>
      <c r="Q18" s="14">
        <v>17</v>
      </c>
      <c r="R18" s="78" t="s">
        <v>45</v>
      </c>
      <c r="S18" s="14" t="s">
        <v>270</v>
      </c>
      <c r="T18" s="14" t="s">
        <v>385</v>
      </c>
      <c r="U18" s="14">
        <v>13</v>
      </c>
      <c r="V18" s="14">
        <v>9100156158</v>
      </c>
      <c r="W18" s="14" t="s">
        <v>370</v>
      </c>
      <c r="Y18" s="14">
        <v>17</v>
      </c>
      <c r="Z18" s="66" t="s">
        <v>31</v>
      </c>
      <c r="AA18" s="14" t="s">
        <v>268</v>
      </c>
      <c r="AB18" s="14" t="s">
        <v>359</v>
      </c>
      <c r="AC18" s="14">
        <v>17</v>
      </c>
      <c r="AD18" s="14">
        <v>9948922348</v>
      </c>
      <c r="AE18" s="14" t="s">
        <v>370</v>
      </c>
      <c r="AG18" s="99" t="s">
        <v>2</v>
      </c>
      <c r="AH18" s="101">
        <v>17</v>
      </c>
      <c r="AI18" s="99" t="s">
        <v>422</v>
      </c>
      <c r="AJ18" s="41" t="s">
        <v>554</v>
      </c>
      <c r="AK18" s="42">
        <v>200</v>
      </c>
    </row>
    <row r="19" spans="1:37" ht="15" customHeight="1" x14ac:dyDescent="0.25">
      <c r="A19" s="14">
        <v>18</v>
      </c>
      <c r="B19" s="93" t="s">
        <v>14</v>
      </c>
      <c r="C19" s="92" t="s">
        <v>268</v>
      </c>
      <c r="D19" s="92" t="s">
        <v>318</v>
      </c>
      <c r="E19" s="92">
        <v>13</v>
      </c>
      <c r="F19" s="92">
        <v>7997506994</v>
      </c>
      <c r="G19" s="94">
        <v>1200</v>
      </c>
      <c r="I19" s="14">
        <v>18</v>
      </c>
      <c r="J19" s="78" t="s">
        <v>198</v>
      </c>
      <c r="K19" s="14" t="s">
        <v>270</v>
      </c>
      <c r="L19" s="14" t="s">
        <v>336</v>
      </c>
      <c r="M19" s="14">
        <v>14</v>
      </c>
      <c r="N19" s="14">
        <v>9100156158</v>
      </c>
      <c r="O19" s="14" t="s">
        <v>370</v>
      </c>
      <c r="Q19" s="75">
        <v>18</v>
      </c>
      <c r="R19" s="90" t="s">
        <v>43</v>
      </c>
      <c r="S19" s="211" t="s">
        <v>371</v>
      </c>
      <c r="T19" s="212"/>
      <c r="U19" s="213"/>
      <c r="V19" s="75"/>
      <c r="W19" s="75" t="s">
        <v>371</v>
      </c>
      <c r="Y19" s="75">
        <v>18</v>
      </c>
      <c r="Z19" s="91" t="s">
        <v>202</v>
      </c>
      <c r="AA19" s="211" t="s">
        <v>371</v>
      </c>
      <c r="AB19" s="212"/>
      <c r="AC19" s="213"/>
      <c r="AD19" s="75"/>
      <c r="AE19" s="75" t="s">
        <v>371</v>
      </c>
      <c r="AG19" s="99" t="s">
        <v>2</v>
      </c>
      <c r="AH19" s="101">
        <v>18</v>
      </c>
      <c r="AI19" s="99" t="s">
        <v>463</v>
      </c>
      <c r="AJ19" s="41" t="s">
        <v>149</v>
      </c>
      <c r="AK19" s="42"/>
    </row>
    <row r="20" spans="1:37" ht="15.75" customHeight="1" x14ac:dyDescent="0.25">
      <c r="A20" s="14">
        <v>19</v>
      </c>
      <c r="B20" s="15" t="s">
        <v>11</v>
      </c>
      <c r="C20" s="14" t="s">
        <v>268</v>
      </c>
      <c r="D20" s="14" t="s">
        <v>315</v>
      </c>
      <c r="E20" s="14" t="s">
        <v>346</v>
      </c>
      <c r="F20" s="14">
        <v>6305708519</v>
      </c>
      <c r="G20" s="30" t="s">
        <v>370</v>
      </c>
      <c r="I20" s="85">
        <v>19</v>
      </c>
      <c r="J20" s="64" t="s">
        <v>206</v>
      </c>
      <c r="K20" s="110" t="s">
        <v>289</v>
      </c>
      <c r="L20" s="110" t="s">
        <v>289</v>
      </c>
      <c r="M20" s="110" t="s">
        <v>289</v>
      </c>
      <c r="N20" s="110" t="s">
        <v>289</v>
      </c>
      <c r="O20" s="85" t="s">
        <v>371</v>
      </c>
      <c r="Q20" s="75">
        <v>19</v>
      </c>
      <c r="R20" s="90" t="s">
        <v>205</v>
      </c>
      <c r="S20" s="211"/>
      <c r="T20" s="212"/>
      <c r="U20" s="213"/>
      <c r="V20" s="75"/>
      <c r="W20" s="75" t="s">
        <v>371</v>
      </c>
      <c r="Y20" s="75">
        <v>19</v>
      </c>
      <c r="Z20" s="91" t="s">
        <v>78</v>
      </c>
      <c r="AA20" s="211"/>
      <c r="AB20" s="212"/>
      <c r="AC20" s="213"/>
      <c r="AD20" s="75"/>
      <c r="AE20" s="75" t="s">
        <v>371</v>
      </c>
      <c r="AG20" s="99" t="s">
        <v>2</v>
      </c>
      <c r="AH20" s="101">
        <v>19</v>
      </c>
      <c r="AI20" s="99" t="s">
        <v>592</v>
      </c>
      <c r="AJ20" s="41" t="s">
        <v>149</v>
      </c>
      <c r="AK20" s="42"/>
    </row>
    <row r="21" spans="1:37" ht="16.5" customHeight="1" x14ac:dyDescent="0.25">
      <c r="A21" s="14">
        <v>20</v>
      </c>
      <c r="B21" s="15" t="s">
        <v>209</v>
      </c>
      <c r="C21" s="14" t="s">
        <v>296</v>
      </c>
      <c r="D21" s="14" t="s">
        <v>322</v>
      </c>
      <c r="E21" s="14">
        <v>15</v>
      </c>
      <c r="F21" s="14">
        <v>7036861478</v>
      </c>
      <c r="G21" s="30" t="s">
        <v>289</v>
      </c>
      <c r="I21" s="86">
        <v>20</v>
      </c>
      <c r="J21" s="87" t="s">
        <v>57</v>
      </c>
      <c r="K21" s="208" t="s">
        <v>375</v>
      </c>
      <c r="L21" s="209"/>
      <c r="M21" s="209"/>
      <c r="N21" s="210"/>
      <c r="O21" s="86" t="s">
        <v>375</v>
      </c>
      <c r="Q21" s="75">
        <v>20</v>
      </c>
      <c r="R21" s="90" t="s">
        <v>51</v>
      </c>
      <c r="S21" s="214"/>
      <c r="T21" s="215"/>
      <c r="U21" s="216"/>
      <c r="V21" s="75"/>
      <c r="W21" s="75" t="s">
        <v>371</v>
      </c>
      <c r="Y21" s="75">
        <v>20</v>
      </c>
      <c r="Z21" s="91" t="s">
        <v>204</v>
      </c>
      <c r="AA21" s="214"/>
      <c r="AB21" s="215"/>
      <c r="AC21" s="216"/>
      <c r="AD21" s="75"/>
      <c r="AE21" s="75" t="s">
        <v>371</v>
      </c>
      <c r="AG21" s="99" t="s">
        <v>2</v>
      </c>
      <c r="AH21" s="101">
        <v>20</v>
      </c>
      <c r="AI21" s="99" t="s">
        <v>518</v>
      </c>
      <c r="AJ21" s="41" t="s">
        <v>149</v>
      </c>
      <c r="AK21" s="42"/>
    </row>
    <row r="22" spans="1:37" x14ac:dyDescent="0.25">
      <c r="A22" s="28"/>
      <c r="B22" s="28"/>
      <c r="C22" s="28"/>
      <c r="E22" s="28"/>
      <c r="G22" s="28"/>
      <c r="I22" s="28"/>
      <c r="J22" s="28"/>
      <c r="K22" s="28"/>
      <c r="L22" s="28"/>
      <c r="M22" s="28"/>
      <c r="Q22" s="28"/>
      <c r="R22" s="28"/>
      <c r="S22" s="28"/>
      <c r="T22" s="28"/>
      <c r="U22" s="28"/>
      <c r="Y22" s="28"/>
      <c r="Z22" s="69"/>
      <c r="AA22" s="69"/>
      <c r="AB22" s="69"/>
      <c r="AC22" s="70"/>
      <c r="AD22" s="70"/>
      <c r="AE22" s="70"/>
      <c r="AG22" s="99" t="s">
        <v>2</v>
      </c>
      <c r="AH22" s="101">
        <v>21</v>
      </c>
      <c r="AI22" s="99" t="s">
        <v>546</v>
      </c>
      <c r="AJ22" s="41" t="s">
        <v>149</v>
      </c>
      <c r="AK22" s="42"/>
    </row>
    <row r="23" spans="1:37" ht="15.75" x14ac:dyDescent="0.25">
      <c r="A23" s="36" t="s">
        <v>79</v>
      </c>
      <c r="B23" s="37" t="s">
        <v>18</v>
      </c>
      <c r="C23" s="37" t="s">
        <v>267</v>
      </c>
      <c r="D23" s="37" t="s">
        <v>302</v>
      </c>
      <c r="E23" s="37" t="s">
        <v>300</v>
      </c>
      <c r="F23" s="37" t="s">
        <v>269</v>
      </c>
      <c r="G23" s="65" t="s">
        <v>83</v>
      </c>
      <c r="I23" s="36" t="s">
        <v>79</v>
      </c>
      <c r="J23" s="36" t="s">
        <v>35</v>
      </c>
      <c r="K23" s="37" t="s">
        <v>267</v>
      </c>
      <c r="L23" s="37" t="s">
        <v>302</v>
      </c>
      <c r="M23" s="37" t="s">
        <v>300</v>
      </c>
      <c r="N23" s="37" t="s">
        <v>269</v>
      </c>
      <c r="O23" s="65" t="s">
        <v>83</v>
      </c>
      <c r="Q23" s="36" t="s">
        <v>79</v>
      </c>
      <c r="R23" s="36" t="s">
        <v>49</v>
      </c>
      <c r="S23" s="37" t="s">
        <v>267</v>
      </c>
      <c r="T23" s="37" t="s">
        <v>302</v>
      </c>
      <c r="U23" s="37" t="s">
        <v>300</v>
      </c>
      <c r="V23" s="37" t="s">
        <v>269</v>
      </c>
      <c r="W23" s="88" t="s">
        <v>83</v>
      </c>
      <c r="Y23" s="36" t="s">
        <v>79</v>
      </c>
      <c r="Z23" s="65" t="s">
        <v>301</v>
      </c>
      <c r="AA23" s="65" t="s">
        <v>267</v>
      </c>
      <c r="AB23" s="65" t="s">
        <v>302</v>
      </c>
      <c r="AC23" s="65" t="s">
        <v>300</v>
      </c>
      <c r="AD23" s="65" t="s">
        <v>269</v>
      </c>
      <c r="AE23" s="65" t="s">
        <v>83</v>
      </c>
      <c r="AG23" s="99" t="s">
        <v>2</v>
      </c>
      <c r="AH23" s="101">
        <v>11</v>
      </c>
      <c r="AI23" s="99" t="s">
        <v>404</v>
      </c>
      <c r="AJ23" s="41" t="s">
        <v>149</v>
      </c>
      <c r="AK23" s="42"/>
    </row>
    <row r="24" spans="1:37" x14ac:dyDescent="0.25">
      <c r="A24" s="14">
        <v>1</v>
      </c>
      <c r="B24" s="15" t="s">
        <v>17</v>
      </c>
      <c r="C24" s="14" t="s">
        <v>268</v>
      </c>
      <c r="D24" s="14" t="s">
        <v>324</v>
      </c>
      <c r="E24" s="14">
        <v>99</v>
      </c>
      <c r="F24" s="14">
        <v>9121587874</v>
      </c>
      <c r="G24" s="30" t="s">
        <v>289</v>
      </c>
      <c r="I24" s="14">
        <v>1</v>
      </c>
      <c r="J24" s="78" t="s">
        <v>33</v>
      </c>
      <c r="K24" s="14" t="s">
        <v>270</v>
      </c>
      <c r="L24" s="14" t="s">
        <v>326</v>
      </c>
      <c r="M24" s="14">
        <v>12</v>
      </c>
      <c r="N24" s="14">
        <v>9010404444</v>
      </c>
      <c r="O24" s="14">
        <v>1200</v>
      </c>
      <c r="Q24" s="14">
        <v>1</v>
      </c>
      <c r="R24" s="78" t="s">
        <v>50</v>
      </c>
      <c r="S24" s="14" t="s">
        <v>270</v>
      </c>
      <c r="T24" s="14" t="s">
        <v>376</v>
      </c>
      <c r="U24" s="14">
        <v>24</v>
      </c>
      <c r="V24" s="40">
        <v>9032351799</v>
      </c>
      <c r="W24" s="58">
        <v>1200</v>
      </c>
      <c r="Y24" s="14">
        <v>1</v>
      </c>
      <c r="Z24" s="41" t="s">
        <v>63</v>
      </c>
      <c r="AA24" s="205" t="s">
        <v>377</v>
      </c>
      <c r="AB24" s="206"/>
      <c r="AC24" s="206"/>
      <c r="AD24" s="206"/>
      <c r="AE24" s="207"/>
      <c r="AG24" s="99" t="s">
        <v>2</v>
      </c>
      <c r="AH24" s="101">
        <v>14</v>
      </c>
      <c r="AI24" s="99" t="s">
        <v>416</v>
      </c>
      <c r="AJ24" s="41" t="s">
        <v>149</v>
      </c>
      <c r="AK24" s="42"/>
    </row>
    <row r="25" spans="1:37" x14ac:dyDescent="0.25">
      <c r="A25" s="14">
        <v>2</v>
      </c>
      <c r="B25" s="15" t="s">
        <v>325</v>
      </c>
      <c r="C25" s="14" t="s">
        <v>296</v>
      </c>
      <c r="D25" s="14" t="s">
        <v>313</v>
      </c>
      <c r="E25" s="14">
        <v>9</v>
      </c>
      <c r="F25" s="14">
        <v>7032114955</v>
      </c>
      <c r="G25" s="30" t="s">
        <v>289</v>
      </c>
      <c r="I25" s="14">
        <v>2</v>
      </c>
      <c r="J25" s="78" t="s">
        <v>34</v>
      </c>
      <c r="K25" s="14" t="s">
        <v>268</v>
      </c>
      <c r="L25" s="14" t="s">
        <v>374</v>
      </c>
      <c r="M25" s="14" t="s">
        <v>344</v>
      </c>
      <c r="N25" s="14">
        <v>9160665084</v>
      </c>
      <c r="O25" s="14">
        <v>1200</v>
      </c>
      <c r="Q25" s="75">
        <v>2</v>
      </c>
      <c r="R25" s="90" t="s">
        <v>255</v>
      </c>
      <c r="S25" s="202" t="s">
        <v>371</v>
      </c>
      <c r="T25" s="203"/>
      <c r="U25" s="203"/>
      <c r="V25" s="204"/>
      <c r="W25" s="89" t="s">
        <v>371</v>
      </c>
      <c r="Y25" s="14">
        <v>2</v>
      </c>
      <c r="Z25" s="41" t="s">
        <v>229</v>
      </c>
      <c r="AA25" s="42" t="s">
        <v>270</v>
      </c>
      <c r="AB25" s="42" t="s">
        <v>368</v>
      </c>
      <c r="AC25" s="42" t="s">
        <v>345</v>
      </c>
      <c r="AD25" s="42">
        <v>8897070743</v>
      </c>
      <c r="AE25" s="42" t="s">
        <v>289</v>
      </c>
      <c r="AG25" s="199" t="s">
        <v>593</v>
      </c>
      <c r="AH25" s="200"/>
      <c r="AI25" s="201"/>
      <c r="AJ25" s="158" t="s">
        <v>80</v>
      </c>
      <c r="AK25" s="114">
        <f>SUM(AK2:AK22)</f>
        <v>2810</v>
      </c>
    </row>
    <row r="27" spans="1:37" x14ac:dyDescent="0.25">
      <c r="B27" s="15" t="s">
        <v>357</v>
      </c>
      <c r="C27" s="15">
        <f>COUNTIF($C$2:$C$25,"S")</f>
        <v>0</v>
      </c>
      <c r="F27" s="62" t="s">
        <v>80</v>
      </c>
      <c r="G27" s="62">
        <f>SUM(G2:G25)</f>
        <v>21600</v>
      </c>
      <c r="H27" s="72"/>
      <c r="J27" s="66" t="s">
        <v>357</v>
      </c>
      <c r="K27" s="15">
        <f>COUNTIF($K$2:$K$25,"S")</f>
        <v>0</v>
      </c>
      <c r="N27" s="62" t="s">
        <v>80</v>
      </c>
      <c r="O27" s="62">
        <f>SUM(O2:O25)</f>
        <v>20400</v>
      </c>
      <c r="P27" s="72"/>
      <c r="R27" s="66" t="s">
        <v>357</v>
      </c>
      <c r="S27" s="15">
        <f>COUNTIF($S$2:$S$25,"S")</f>
        <v>1</v>
      </c>
      <c r="V27" s="62" t="s">
        <v>80</v>
      </c>
      <c r="W27" s="62">
        <f>SUM(W2:W25)</f>
        <v>19200</v>
      </c>
      <c r="X27" s="72"/>
      <c r="Z27" s="66" t="s">
        <v>357</v>
      </c>
      <c r="AA27" s="15">
        <f>COUNTIF($AA$2:$AA$25,"M")</f>
        <v>1</v>
      </c>
      <c r="AD27" s="62" t="s">
        <v>80</v>
      </c>
      <c r="AE27" s="62">
        <f>SUM(AE2:AE25)</f>
        <v>18000</v>
      </c>
    </row>
    <row r="28" spans="1:37" x14ac:dyDescent="0.25">
      <c r="B28" s="15" t="s">
        <v>297</v>
      </c>
      <c r="C28" s="15">
        <f>COUNTIF($C$2:$C$25,"M")</f>
        <v>2</v>
      </c>
      <c r="F28" s="8" t="s">
        <v>369</v>
      </c>
      <c r="G28" s="8">
        <f>COUNT(G2:G25)</f>
        <v>18</v>
      </c>
      <c r="H28" s="73"/>
      <c r="J28" s="66" t="s">
        <v>297</v>
      </c>
      <c r="K28" s="15">
        <f>COUNTIF($K$2:$K$25,"M")</f>
        <v>4</v>
      </c>
      <c r="N28" s="8" t="s">
        <v>369</v>
      </c>
      <c r="O28" s="8">
        <f>COUNT(O2:O25)</f>
        <v>17</v>
      </c>
      <c r="P28" s="73"/>
      <c r="R28" s="66" t="s">
        <v>297</v>
      </c>
      <c r="S28" s="15">
        <f>COUNTIF($S$2:$S$25,"M")</f>
        <v>2</v>
      </c>
      <c r="V28" s="8" t="s">
        <v>369</v>
      </c>
      <c r="W28" s="8">
        <f>COUNT(W2:W25)</f>
        <v>16</v>
      </c>
      <c r="X28" s="73"/>
      <c r="Z28" s="66" t="s">
        <v>297</v>
      </c>
      <c r="AA28" s="15">
        <f>COUNTIF($AA$2:$AA$25,"M")</f>
        <v>1</v>
      </c>
      <c r="AD28" s="8" t="s">
        <v>369</v>
      </c>
      <c r="AE28" s="8">
        <f>COUNT(AE2:AE25)</f>
        <v>15</v>
      </c>
    </row>
    <row r="29" spans="1:37" x14ac:dyDescent="0.25">
      <c r="B29" s="15" t="s">
        <v>270</v>
      </c>
      <c r="C29" s="15">
        <f>COUNTIF($C$2:$C$25,"L")</f>
        <v>5</v>
      </c>
      <c r="J29" s="66" t="s">
        <v>270</v>
      </c>
      <c r="K29" s="15">
        <f>COUNTIF($K$2:$K$25,"L")</f>
        <v>8</v>
      </c>
      <c r="R29" s="66" t="s">
        <v>270</v>
      </c>
      <c r="S29" s="15">
        <f>COUNTIF($S$2:$S$25,"L")</f>
        <v>4</v>
      </c>
      <c r="Z29" s="66" t="s">
        <v>270</v>
      </c>
      <c r="AA29" s="15">
        <f>COUNTIF($AA$2:$AA$25,"L")</f>
        <v>6</v>
      </c>
    </row>
    <row r="30" spans="1:37" x14ac:dyDescent="0.25">
      <c r="B30" s="15" t="s">
        <v>296</v>
      </c>
      <c r="C30" s="15">
        <f>COUNTIF($C$2:$C$25,"XL")</f>
        <v>6</v>
      </c>
      <c r="J30" s="66" t="s">
        <v>296</v>
      </c>
      <c r="K30" s="15">
        <f>COUNTIF($K$2:$K$25,"XL")</f>
        <v>4</v>
      </c>
      <c r="R30" s="66" t="s">
        <v>296</v>
      </c>
      <c r="S30" s="15">
        <f>COUNTIF($S$2:$S$25,"XL")</f>
        <v>7</v>
      </c>
      <c r="T30">
        <v>18</v>
      </c>
      <c r="Z30" s="66" t="s">
        <v>296</v>
      </c>
      <c r="AA30" s="15">
        <f>COUNTIF($AA$2:$AA$25,"XL")</f>
        <v>3</v>
      </c>
    </row>
    <row r="31" spans="1:37" ht="15.75" thickBot="1" x14ac:dyDescent="0.3">
      <c r="B31" s="15" t="s">
        <v>268</v>
      </c>
      <c r="C31" s="15">
        <f>COUNTIF($C$2:$C$25,"XXL")</f>
        <v>8</v>
      </c>
      <c r="J31" s="66" t="s">
        <v>268</v>
      </c>
      <c r="K31" s="15">
        <f>COUNTIF($K$2:$K$25,"XXL")</f>
        <v>4</v>
      </c>
      <c r="N31" s="32"/>
      <c r="R31" s="66" t="s">
        <v>268</v>
      </c>
      <c r="S31" s="15">
        <f>COUNTIF($S$2:$S$25,"XXL")</f>
        <v>4</v>
      </c>
      <c r="T31">
        <v>11</v>
      </c>
      <c r="Z31" s="66" t="s">
        <v>268</v>
      </c>
      <c r="AA31" s="15">
        <f>COUNTIF($AA$2:$AA$25,"XXL")</f>
        <v>6</v>
      </c>
    </row>
    <row r="32" spans="1:37" x14ac:dyDescent="0.25">
      <c r="B32" s="15" t="s">
        <v>363</v>
      </c>
      <c r="C32" s="15">
        <f>COUNTIF($C$2:$C$25,"XXXL")</f>
        <v>0</v>
      </c>
      <c r="F32" s="83" t="s">
        <v>80</v>
      </c>
      <c r="J32" s="66" t="s">
        <v>363</v>
      </c>
      <c r="K32" s="15">
        <f>COUNTIF($K$2:$K$25,"XXXL")</f>
        <v>0</v>
      </c>
      <c r="R32" s="66" t="s">
        <v>363</v>
      </c>
      <c r="S32" s="15">
        <f>COUNTIF($S$2:$S$25,"XXXL")</f>
        <v>0</v>
      </c>
      <c r="T32">
        <f>SUM(T30:T31)</f>
        <v>29</v>
      </c>
      <c r="Z32" s="66" t="s">
        <v>363</v>
      </c>
      <c r="AA32" s="15">
        <f>COUNTIF($AA$2:$AA$25,"XXXL")</f>
        <v>1</v>
      </c>
    </row>
    <row r="33" spans="1:31" ht="15.75" thickBot="1" x14ac:dyDescent="0.3">
      <c r="B33" s="15" t="s">
        <v>366</v>
      </c>
      <c r="C33" s="15">
        <v>1</v>
      </c>
      <c r="F33" s="84">
        <f>G27+O27+W27+AE27</f>
        <v>79200</v>
      </c>
      <c r="J33" s="66" t="s">
        <v>366</v>
      </c>
      <c r="K33" s="15">
        <v>0</v>
      </c>
      <c r="R33" s="66" t="s">
        <v>366</v>
      </c>
      <c r="S33" s="15">
        <v>0</v>
      </c>
      <c r="Z33" s="66" t="s">
        <v>366</v>
      </c>
      <c r="AA33" s="15">
        <v>0</v>
      </c>
    </row>
    <row r="34" spans="1:31" x14ac:dyDescent="0.25">
      <c r="B34" s="56" t="s">
        <v>367</v>
      </c>
      <c r="C34" s="56">
        <f>SUM(C27:C33)</f>
        <v>22</v>
      </c>
      <c r="J34" s="66" t="s">
        <v>367</v>
      </c>
      <c r="K34" s="56">
        <f>SUM(K27:K33)</f>
        <v>20</v>
      </c>
      <c r="R34" s="81" t="s">
        <v>367</v>
      </c>
      <c r="S34" s="56">
        <f>SUM(S27:S33)</f>
        <v>18</v>
      </c>
      <c r="Z34" s="81" t="s">
        <v>367</v>
      </c>
      <c r="AA34" s="56">
        <f>SUM(AA27:AA33)</f>
        <v>18</v>
      </c>
    </row>
    <row r="36" spans="1:31" x14ac:dyDescent="0.25">
      <c r="D36" s="95" t="s">
        <v>395</v>
      </c>
      <c r="T36" s="95" t="s">
        <v>395</v>
      </c>
    </row>
    <row r="37" spans="1:31" ht="15.75" x14ac:dyDescent="0.25">
      <c r="A37" s="27" t="s">
        <v>79</v>
      </c>
      <c r="B37" s="27" t="s">
        <v>0</v>
      </c>
      <c r="C37" s="98" t="s">
        <v>174</v>
      </c>
      <c r="D37" s="27" t="s">
        <v>302</v>
      </c>
      <c r="E37" s="27" t="s">
        <v>300</v>
      </c>
      <c r="F37" s="27" t="s">
        <v>425</v>
      </c>
      <c r="I37" s="27" t="s">
        <v>79</v>
      </c>
      <c r="J37" s="27" t="s">
        <v>2</v>
      </c>
      <c r="K37" s="98" t="s">
        <v>174</v>
      </c>
      <c r="L37" s="27" t="s">
        <v>302</v>
      </c>
      <c r="M37" s="27" t="s">
        <v>300</v>
      </c>
      <c r="N37" s="27" t="s">
        <v>425</v>
      </c>
      <c r="Q37" s="27" t="s">
        <v>79</v>
      </c>
      <c r="R37" s="27" t="s">
        <v>2</v>
      </c>
      <c r="S37" s="98" t="s">
        <v>174</v>
      </c>
      <c r="T37" s="27" t="s">
        <v>302</v>
      </c>
      <c r="U37" s="27" t="s">
        <v>300</v>
      </c>
      <c r="V37" s="27" t="s">
        <v>425</v>
      </c>
      <c r="Y37" s="27" t="s">
        <v>79</v>
      </c>
      <c r="Z37" s="27" t="s">
        <v>2</v>
      </c>
      <c r="AA37" s="98" t="s">
        <v>174</v>
      </c>
      <c r="AB37" s="27" t="s">
        <v>302</v>
      </c>
      <c r="AC37" s="27" t="s">
        <v>300</v>
      </c>
      <c r="AD37" s="27" t="s">
        <v>425</v>
      </c>
    </row>
    <row r="38" spans="1:31" x14ac:dyDescent="0.25">
      <c r="A38" s="101">
        <v>1</v>
      </c>
      <c r="B38" s="99" t="s">
        <v>396</v>
      </c>
      <c r="C38" s="42" t="s">
        <v>397</v>
      </c>
      <c r="D38" s="42" t="s">
        <v>398</v>
      </c>
      <c r="E38" s="42">
        <v>29</v>
      </c>
      <c r="F38" s="42" t="s">
        <v>303</v>
      </c>
      <c r="I38" s="42">
        <v>1</v>
      </c>
      <c r="J38" s="99" t="s">
        <v>455</v>
      </c>
      <c r="K38" s="99" t="s">
        <v>456</v>
      </c>
      <c r="L38" s="42" t="s">
        <v>457</v>
      </c>
      <c r="M38" s="42">
        <v>10</v>
      </c>
      <c r="N38" s="105" t="s">
        <v>264</v>
      </c>
      <c r="O38" s="96" t="s">
        <v>441</v>
      </c>
      <c r="Q38" s="101">
        <v>1</v>
      </c>
      <c r="R38" s="41" t="s">
        <v>404</v>
      </c>
      <c r="S38" s="42" t="s">
        <v>405</v>
      </c>
      <c r="T38" s="42" t="s">
        <v>406</v>
      </c>
      <c r="U38" s="42" t="s">
        <v>344</v>
      </c>
      <c r="V38" s="41" t="s">
        <v>149</v>
      </c>
      <c r="Y38" s="103">
        <v>1</v>
      </c>
      <c r="Z38" s="78" t="s">
        <v>433</v>
      </c>
      <c r="AA38" s="78" t="s">
        <v>434</v>
      </c>
      <c r="AB38" s="78" t="s">
        <v>435</v>
      </c>
      <c r="AC38" s="78">
        <v>13</v>
      </c>
      <c r="AD38" s="78" t="s">
        <v>436</v>
      </c>
      <c r="AE38" s="96" t="s">
        <v>441</v>
      </c>
    </row>
    <row r="39" spans="1:31" x14ac:dyDescent="0.25">
      <c r="A39" s="101">
        <v>2</v>
      </c>
      <c r="B39" s="99" t="s">
        <v>399</v>
      </c>
      <c r="C39" s="42" t="s">
        <v>400</v>
      </c>
      <c r="D39" s="42" t="s">
        <v>401</v>
      </c>
      <c r="E39" s="42">
        <v>12</v>
      </c>
      <c r="F39" s="42" t="s">
        <v>303</v>
      </c>
      <c r="I39" s="42">
        <v>2</v>
      </c>
      <c r="J39" s="99" t="s">
        <v>458</v>
      </c>
      <c r="K39" s="99" t="s">
        <v>459</v>
      </c>
      <c r="L39" s="42" t="s">
        <v>460</v>
      </c>
      <c r="M39" s="42">
        <v>10</v>
      </c>
      <c r="N39" s="105" t="s">
        <v>264</v>
      </c>
      <c r="O39" s="96" t="s">
        <v>441</v>
      </c>
      <c r="Q39" s="101">
        <v>2</v>
      </c>
      <c r="R39" s="41" t="s">
        <v>407</v>
      </c>
      <c r="S39" s="42" t="s">
        <v>408</v>
      </c>
      <c r="T39" s="42" t="s">
        <v>409</v>
      </c>
      <c r="U39" s="42">
        <v>12</v>
      </c>
      <c r="V39" s="41" t="s">
        <v>265</v>
      </c>
      <c r="W39" s="150" t="s">
        <v>569</v>
      </c>
      <c r="Y39" s="103">
        <v>2</v>
      </c>
      <c r="Z39" s="78" t="s">
        <v>437</v>
      </c>
      <c r="AA39" s="78" t="s">
        <v>438</v>
      </c>
      <c r="AB39" s="78" t="s">
        <v>439</v>
      </c>
      <c r="AC39" s="78">
        <v>11</v>
      </c>
      <c r="AD39" s="78" t="s">
        <v>436</v>
      </c>
      <c r="AE39" s="96" t="s">
        <v>441</v>
      </c>
    </row>
    <row r="40" spans="1:31" x14ac:dyDescent="0.25">
      <c r="A40" s="101">
        <v>3</v>
      </c>
      <c r="B40" s="99" t="s">
        <v>402</v>
      </c>
      <c r="C40" s="42" t="s">
        <v>428</v>
      </c>
      <c r="D40" s="42" t="s">
        <v>403</v>
      </c>
      <c r="E40" s="42">
        <v>9</v>
      </c>
      <c r="F40" s="42" t="s">
        <v>261</v>
      </c>
      <c r="G40" s="96" t="s">
        <v>441</v>
      </c>
      <c r="I40" s="42">
        <v>3</v>
      </c>
      <c r="J40" s="99" t="s">
        <v>461</v>
      </c>
      <c r="K40" s="99" t="s">
        <v>400</v>
      </c>
      <c r="L40" s="42" t="s">
        <v>331</v>
      </c>
      <c r="M40" s="42">
        <v>22</v>
      </c>
      <c r="N40" s="105" t="s">
        <v>462</v>
      </c>
      <c r="O40" s="96" t="s">
        <v>441</v>
      </c>
      <c r="Q40" s="101">
        <v>3</v>
      </c>
      <c r="R40" s="41" t="s">
        <v>410</v>
      </c>
      <c r="S40" s="42" t="s">
        <v>411</v>
      </c>
      <c r="T40" s="42" t="s">
        <v>412</v>
      </c>
      <c r="U40" s="42">
        <v>11</v>
      </c>
      <c r="V40" s="41" t="s">
        <v>449</v>
      </c>
      <c r="Y40" s="8"/>
      <c r="Z40" s="8"/>
      <c r="AA40" s="8"/>
      <c r="AB40" s="8"/>
      <c r="AC40" s="8"/>
      <c r="AD40" s="8"/>
    </row>
    <row r="41" spans="1:31" x14ac:dyDescent="0.25">
      <c r="A41" s="101">
        <v>4</v>
      </c>
      <c r="B41" s="99" t="s">
        <v>426</v>
      </c>
      <c r="C41" s="42" t="s">
        <v>427</v>
      </c>
      <c r="D41" s="42" t="s">
        <v>429</v>
      </c>
      <c r="E41" s="42"/>
      <c r="F41" s="42" t="s">
        <v>303</v>
      </c>
      <c r="I41" s="104">
        <v>4</v>
      </c>
      <c r="J41" s="105" t="s">
        <v>467</v>
      </c>
      <c r="K41" s="105" t="s">
        <v>417</v>
      </c>
      <c r="L41" s="104" t="s">
        <v>468</v>
      </c>
      <c r="M41" s="104" t="s">
        <v>346</v>
      </c>
      <c r="N41" s="105" t="s">
        <v>471</v>
      </c>
      <c r="O41" s="96" t="s">
        <v>441</v>
      </c>
      <c r="Q41" s="85">
        <v>4</v>
      </c>
      <c r="R41" s="64" t="s">
        <v>413</v>
      </c>
      <c r="S41" s="85" t="s">
        <v>414</v>
      </c>
      <c r="T41" s="85" t="s">
        <v>415</v>
      </c>
      <c r="U41" s="85" t="s">
        <v>350</v>
      </c>
      <c r="V41" s="64" t="s">
        <v>450</v>
      </c>
      <c r="Y41" s="8"/>
      <c r="Z41" s="8"/>
      <c r="AA41" s="8"/>
      <c r="AB41" s="8"/>
      <c r="AC41" s="8"/>
      <c r="AD41" s="8"/>
    </row>
    <row r="42" spans="1:31" x14ac:dyDescent="0.25">
      <c r="A42" s="101">
        <v>5</v>
      </c>
      <c r="B42" s="99" t="s">
        <v>430</v>
      </c>
      <c r="C42" s="42"/>
      <c r="D42" s="42" t="s">
        <v>431</v>
      </c>
      <c r="E42" s="42">
        <v>7</v>
      </c>
      <c r="F42" s="42" t="s">
        <v>432</v>
      </c>
      <c r="G42" s="96" t="s">
        <v>441</v>
      </c>
      <c r="I42" s="104">
        <v>5</v>
      </c>
      <c r="J42" s="105" t="s">
        <v>469</v>
      </c>
      <c r="K42" s="105" t="s">
        <v>434</v>
      </c>
      <c r="L42" s="104" t="s">
        <v>470</v>
      </c>
      <c r="M42" s="104">
        <v>16</v>
      </c>
      <c r="N42" s="105" t="s">
        <v>471</v>
      </c>
      <c r="O42" s="96" t="s">
        <v>441</v>
      </c>
      <c r="Q42" s="101">
        <v>5</v>
      </c>
      <c r="R42" s="41" t="s">
        <v>416</v>
      </c>
      <c r="S42" s="42" t="s">
        <v>417</v>
      </c>
      <c r="T42" s="42" t="s">
        <v>418</v>
      </c>
      <c r="U42" s="42">
        <v>99</v>
      </c>
      <c r="V42" s="41"/>
      <c r="Y42" s="8"/>
      <c r="Z42" s="8"/>
      <c r="AA42" s="8"/>
      <c r="AB42" s="8"/>
      <c r="AC42" s="8"/>
      <c r="AD42" s="8"/>
    </row>
    <row r="43" spans="1:31" x14ac:dyDescent="0.25">
      <c r="A43" s="30"/>
      <c r="B43" s="106"/>
      <c r="C43" s="30"/>
      <c r="D43" s="30"/>
      <c r="E43" s="107"/>
      <c r="F43" s="108"/>
      <c r="Q43" s="101">
        <v>6</v>
      </c>
      <c r="R43" s="41" t="s">
        <v>419</v>
      </c>
      <c r="S43" s="42" t="s">
        <v>420</v>
      </c>
      <c r="T43" s="42" t="s">
        <v>419</v>
      </c>
      <c r="U43" s="42" t="s">
        <v>349</v>
      </c>
      <c r="V43" s="41" t="s">
        <v>440</v>
      </c>
      <c r="W43" s="96" t="s">
        <v>441</v>
      </c>
      <c r="Y43" s="8"/>
      <c r="Z43" s="8"/>
      <c r="AA43" s="8"/>
      <c r="AB43" s="8"/>
      <c r="AC43" s="8"/>
      <c r="AD43" s="8"/>
    </row>
    <row r="44" spans="1:31" x14ac:dyDescent="0.25">
      <c r="A44" s="14"/>
      <c r="B44" s="66"/>
      <c r="C44" s="14"/>
      <c r="D44" s="14"/>
      <c r="E44" s="40"/>
      <c r="F44" s="42"/>
      <c r="Q44" s="101">
        <v>7</v>
      </c>
      <c r="R44" s="41" t="s">
        <v>421</v>
      </c>
      <c r="S44" s="42" t="s">
        <v>400</v>
      </c>
      <c r="T44" s="42" t="s">
        <v>421</v>
      </c>
      <c r="U44" s="42" t="s">
        <v>346</v>
      </c>
      <c r="V44" s="41" t="s">
        <v>440</v>
      </c>
      <c r="W44" s="96" t="s">
        <v>441</v>
      </c>
    </row>
    <row r="45" spans="1:31" x14ac:dyDescent="0.25">
      <c r="A45" s="14"/>
      <c r="B45" s="66"/>
      <c r="C45" s="14"/>
      <c r="D45" s="14"/>
      <c r="E45" s="40"/>
      <c r="F45" s="42"/>
      <c r="Q45" s="101">
        <v>8</v>
      </c>
      <c r="R45" s="41" t="s">
        <v>422</v>
      </c>
      <c r="S45" s="42" t="s">
        <v>423</v>
      </c>
      <c r="T45" s="42" t="s">
        <v>424</v>
      </c>
      <c r="U45" s="42">
        <v>17</v>
      </c>
      <c r="V45" s="41"/>
      <c r="W45" s="96" t="s">
        <v>441</v>
      </c>
    </row>
    <row r="46" spans="1:31" x14ac:dyDescent="0.25">
      <c r="K46">
        <v>22</v>
      </c>
      <c r="Q46" s="101">
        <v>9</v>
      </c>
      <c r="R46" s="41" t="s">
        <v>463</v>
      </c>
      <c r="S46" s="42" t="s">
        <v>297</v>
      </c>
      <c r="T46" s="42" t="s">
        <v>464</v>
      </c>
      <c r="U46" s="42" t="s">
        <v>347</v>
      </c>
      <c r="V46" s="41" t="s">
        <v>149</v>
      </c>
    </row>
    <row r="47" spans="1:31" x14ac:dyDescent="0.25">
      <c r="K47">
        <v>7</v>
      </c>
      <c r="L47">
        <f>K47*230</f>
        <v>1610</v>
      </c>
      <c r="Q47" s="101">
        <v>10</v>
      </c>
      <c r="R47" s="41" t="s">
        <v>465</v>
      </c>
      <c r="S47" s="104" t="s">
        <v>357</v>
      </c>
      <c r="T47" s="104" t="s">
        <v>466</v>
      </c>
      <c r="U47" s="42">
        <v>14</v>
      </c>
      <c r="V47" s="41" t="s">
        <v>149</v>
      </c>
    </row>
    <row r="48" spans="1:31" x14ac:dyDescent="0.25">
      <c r="K48">
        <f>K46-K47</f>
        <v>15</v>
      </c>
      <c r="L48">
        <f>K48*230</f>
        <v>3450</v>
      </c>
      <c r="Q48" s="125">
        <v>11</v>
      </c>
      <c r="R48" s="102" t="s">
        <v>518</v>
      </c>
      <c r="V48" s="41" t="s">
        <v>149</v>
      </c>
    </row>
    <row r="49" spans="17:18" x14ac:dyDescent="0.25">
      <c r="Q49" s="125">
        <v>12</v>
      </c>
      <c r="R49" s="102" t="s">
        <v>546</v>
      </c>
    </row>
  </sheetData>
  <mergeCells count="6">
    <mergeCell ref="AG25:AI25"/>
    <mergeCell ref="S25:V25"/>
    <mergeCell ref="AA24:AE24"/>
    <mergeCell ref="K21:N21"/>
    <mergeCell ref="AA19:AC21"/>
    <mergeCell ref="S19:U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E292-9686-4DBC-9886-02830D7F57EB}">
  <sheetPr codeName="Sheet5"/>
  <dimension ref="A1:X33"/>
  <sheetViews>
    <sheetView topLeftCell="D1" workbookViewId="0">
      <selection activeCell="R20" sqref="R20"/>
    </sheetView>
  </sheetViews>
  <sheetFormatPr defaultRowHeight="15" x14ac:dyDescent="0.25"/>
  <cols>
    <col min="1" max="1" width="6.28515625" customWidth="1"/>
    <col min="2" max="2" width="21.28515625" customWidth="1"/>
    <col min="3" max="3" width="7.42578125" customWidth="1"/>
    <col min="4" max="4" width="21.85546875" customWidth="1"/>
    <col min="5" max="5" width="6.42578125" customWidth="1"/>
    <col min="6" max="6" width="18.7109375" customWidth="1"/>
    <col min="7" max="7" width="6.28515625" customWidth="1"/>
    <col min="8" max="8" width="20.28515625" customWidth="1"/>
    <col min="12" max="12" width="14.5703125" customWidth="1"/>
    <col min="13" max="13" width="20.7109375" customWidth="1"/>
    <col min="14" max="14" width="21" customWidth="1"/>
    <col min="18" max="18" width="17" customWidth="1"/>
    <col min="19" max="19" width="18.5703125" customWidth="1"/>
  </cols>
  <sheetData>
    <row r="1" spans="1:24" ht="15.75" x14ac:dyDescent="0.25">
      <c r="A1" s="7" t="s">
        <v>79</v>
      </c>
      <c r="B1" s="7" t="s">
        <v>74</v>
      </c>
      <c r="C1" s="7" t="s">
        <v>79</v>
      </c>
      <c r="D1" s="7" t="s">
        <v>75</v>
      </c>
      <c r="E1" s="7" t="s">
        <v>79</v>
      </c>
      <c r="F1" s="7" t="s">
        <v>75</v>
      </c>
      <c r="G1" s="7" t="s">
        <v>79</v>
      </c>
      <c r="H1" s="7" t="s">
        <v>76</v>
      </c>
    </row>
    <row r="2" spans="1:24" x14ac:dyDescent="0.25">
      <c r="A2" s="12">
        <v>1</v>
      </c>
      <c r="B2" s="6" t="s">
        <v>85</v>
      </c>
      <c r="C2" s="12">
        <v>1</v>
      </c>
      <c r="D2" s="6" t="s">
        <v>100</v>
      </c>
      <c r="E2" s="12">
        <v>28</v>
      </c>
      <c r="F2" s="6" t="s">
        <v>124</v>
      </c>
      <c r="G2" s="12">
        <v>1</v>
      </c>
      <c r="H2" s="6" t="s">
        <v>131</v>
      </c>
    </row>
    <row r="3" spans="1:24" x14ac:dyDescent="0.25">
      <c r="A3" s="12">
        <v>2</v>
      </c>
      <c r="B3" s="6" t="s">
        <v>86</v>
      </c>
      <c r="C3" s="12">
        <v>2</v>
      </c>
      <c r="D3" s="6" t="s">
        <v>111</v>
      </c>
      <c r="E3" s="12">
        <v>29</v>
      </c>
      <c r="F3" s="6" t="s">
        <v>125</v>
      </c>
      <c r="G3" s="12">
        <v>2</v>
      </c>
      <c r="H3" s="6" t="s">
        <v>132</v>
      </c>
    </row>
    <row r="4" spans="1:24" x14ac:dyDescent="0.25">
      <c r="A4" s="12">
        <v>3</v>
      </c>
      <c r="B4" s="6" t="s">
        <v>87</v>
      </c>
      <c r="C4" s="12">
        <v>3</v>
      </c>
      <c r="D4" s="6" t="s">
        <v>99</v>
      </c>
      <c r="E4" s="12">
        <v>30</v>
      </c>
      <c r="F4" s="6" t="s">
        <v>126</v>
      </c>
      <c r="G4" s="12">
        <v>3</v>
      </c>
      <c r="H4" s="6" t="s">
        <v>133</v>
      </c>
      <c r="S4">
        <f>SUM(S7:S21)</f>
        <v>95160</v>
      </c>
    </row>
    <row r="5" spans="1:24" x14ac:dyDescent="0.25">
      <c r="A5" s="12">
        <v>4</v>
      </c>
      <c r="B5" s="6" t="s">
        <v>219</v>
      </c>
      <c r="C5" s="12">
        <v>4</v>
      </c>
      <c r="D5" s="6" t="s">
        <v>101</v>
      </c>
      <c r="E5" s="12">
        <v>31</v>
      </c>
      <c r="F5" s="6" t="s">
        <v>127</v>
      </c>
      <c r="G5" s="12">
        <v>4</v>
      </c>
      <c r="H5" s="6" t="s">
        <v>91</v>
      </c>
    </row>
    <row r="6" spans="1:24" ht="17.25" x14ac:dyDescent="0.3">
      <c r="A6" s="12">
        <v>5</v>
      </c>
      <c r="B6" s="6" t="s">
        <v>88</v>
      </c>
      <c r="C6" s="12">
        <v>5</v>
      </c>
      <c r="D6" s="6" t="s">
        <v>102</v>
      </c>
      <c r="E6" s="12">
        <v>32</v>
      </c>
      <c r="F6" s="6" t="s">
        <v>128</v>
      </c>
      <c r="G6" s="12">
        <v>5</v>
      </c>
      <c r="H6" s="6" t="s">
        <v>134</v>
      </c>
      <c r="L6" s="18" t="s">
        <v>258</v>
      </c>
      <c r="M6" s="18" t="s">
        <v>220</v>
      </c>
      <c r="N6" s="18" t="s">
        <v>224</v>
      </c>
      <c r="R6" s="100" t="s">
        <v>273</v>
      </c>
      <c r="S6" s="100" t="s">
        <v>83</v>
      </c>
    </row>
    <row r="7" spans="1:24" ht="17.25" x14ac:dyDescent="0.3">
      <c r="A7" s="12">
        <v>6</v>
      </c>
      <c r="B7" s="6" t="s">
        <v>89</v>
      </c>
      <c r="C7" s="12">
        <v>6</v>
      </c>
      <c r="D7" s="6" t="s">
        <v>103</v>
      </c>
      <c r="E7" s="12">
        <v>33</v>
      </c>
      <c r="F7" s="6" t="s">
        <v>129</v>
      </c>
      <c r="G7" s="12">
        <v>6</v>
      </c>
      <c r="H7" s="6" t="s">
        <v>135</v>
      </c>
      <c r="L7" s="41" t="s">
        <v>74</v>
      </c>
      <c r="M7" s="41" t="s">
        <v>259</v>
      </c>
      <c r="N7" s="19">
        <v>9000152362</v>
      </c>
      <c r="R7" s="41" t="s">
        <v>290</v>
      </c>
      <c r="S7" s="41">
        <v>17000</v>
      </c>
    </row>
    <row r="8" spans="1:24" ht="17.25" x14ac:dyDescent="0.3">
      <c r="A8" s="12">
        <v>7</v>
      </c>
      <c r="B8" s="6" t="s">
        <v>90</v>
      </c>
      <c r="C8" s="12">
        <v>7</v>
      </c>
      <c r="D8" s="6" t="s">
        <v>104</v>
      </c>
      <c r="E8" s="12">
        <v>34</v>
      </c>
      <c r="F8" s="6" t="s">
        <v>130</v>
      </c>
      <c r="G8" s="12">
        <v>7</v>
      </c>
      <c r="H8" s="6" t="s">
        <v>136</v>
      </c>
      <c r="L8" s="41" t="s">
        <v>75</v>
      </c>
      <c r="M8" s="41" t="s">
        <v>260</v>
      </c>
      <c r="N8" s="19">
        <v>9849532404</v>
      </c>
      <c r="R8" s="41" t="s">
        <v>245</v>
      </c>
      <c r="S8" s="41">
        <v>15000</v>
      </c>
    </row>
    <row r="9" spans="1:24" ht="17.25" x14ac:dyDescent="0.3">
      <c r="A9" s="12">
        <v>8</v>
      </c>
      <c r="B9" s="6" t="s">
        <v>91</v>
      </c>
      <c r="C9" s="12">
        <v>8</v>
      </c>
      <c r="D9" s="6" t="s">
        <v>105</v>
      </c>
      <c r="E9" s="13">
        <v>35</v>
      </c>
      <c r="F9" s="6" t="s">
        <v>215</v>
      </c>
      <c r="G9" s="12">
        <v>8</v>
      </c>
      <c r="H9" s="6" t="s">
        <v>137</v>
      </c>
      <c r="L9" s="41" t="s">
        <v>76</v>
      </c>
      <c r="M9" s="41" t="s">
        <v>131</v>
      </c>
      <c r="N9" s="19">
        <v>9014111141</v>
      </c>
      <c r="R9" s="41" t="s">
        <v>451</v>
      </c>
      <c r="S9" s="41">
        <v>5000</v>
      </c>
    </row>
    <row r="10" spans="1:24" ht="17.25" x14ac:dyDescent="0.3">
      <c r="A10" s="12">
        <v>9</v>
      </c>
      <c r="B10" s="6" t="s">
        <v>92</v>
      </c>
      <c r="C10" s="12">
        <v>9</v>
      </c>
      <c r="D10" s="6" t="s">
        <v>106</v>
      </c>
      <c r="E10" s="12">
        <v>36</v>
      </c>
      <c r="F10" s="6" t="s">
        <v>235</v>
      </c>
      <c r="G10" s="12">
        <v>9</v>
      </c>
      <c r="H10" s="6" t="s">
        <v>138</v>
      </c>
      <c r="L10" s="3"/>
      <c r="M10" s="3"/>
      <c r="N10" s="17"/>
      <c r="R10" s="41" t="s">
        <v>177</v>
      </c>
      <c r="S10" s="41">
        <v>6000</v>
      </c>
    </row>
    <row r="11" spans="1:24" x14ac:dyDescent="0.25">
      <c r="A11" s="12">
        <v>10</v>
      </c>
      <c r="B11" s="6" t="s">
        <v>93</v>
      </c>
      <c r="C11" s="12">
        <v>10</v>
      </c>
      <c r="D11" s="6" t="s">
        <v>107</v>
      </c>
      <c r="E11" s="12">
        <v>37</v>
      </c>
      <c r="F11" s="6" t="s">
        <v>236</v>
      </c>
      <c r="G11" s="12">
        <v>10</v>
      </c>
      <c r="H11" s="6" t="s">
        <v>139</v>
      </c>
      <c r="R11" s="41" t="s">
        <v>452</v>
      </c>
      <c r="S11" s="41">
        <v>17710</v>
      </c>
    </row>
    <row r="12" spans="1:24" ht="15" customHeight="1" x14ac:dyDescent="0.3">
      <c r="A12" s="12">
        <v>11</v>
      </c>
      <c r="B12" s="6" t="s">
        <v>94</v>
      </c>
      <c r="C12" s="12">
        <v>11</v>
      </c>
      <c r="D12" s="6" t="s">
        <v>232</v>
      </c>
      <c r="E12" s="6"/>
      <c r="F12" s="6"/>
      <c r="G12" s="12">
        <v>11</v>
      </c>
      <c r="H12" s="6" t="s">
        <v>140</v>
      </c>
      <c r="L12" s="1"/>
      <c r="M12" s="1"/>
      <c r="N12" s="11"/>
      <c r="R12" s="41" t="s">
        <v>238</v>
      </c>
      <c r="S12" s="41">
        <v>5000</v>
      </c>
    </row>
    <row r="13" spans="1:24" x14ac:dyDescent="0.25">
      <c r="A13" s="12">
        <v>12</v>
      </c>
      <c r="B13" s="6" t="s">
        <v>95</v>
      </c>
      <c r="C13" s="12">
        <v>12</v>
      </c>
      <c r="D13" s="6" t="s">
        <v>108</v>
      </c>
      <c r="E13" s="6"/>
      <c r="F13" s="6"/>
      <c r="G13" s="12">
        <v>12</v>
      </c>
      <c r="H13" s="6" t="s">
        <v>141</v>
      </c>
      <c r="R13" s="41" t="s">
        <v>157</v>
      </c>
      <c r="S13" s="41">
        <v>5000</v>
      </c>
      <c r="W13">
        <v>35</v>
      </c>
      <c r="X13">
        <f>W13*250</f>
        <v>8750</v>
      </c>
    </row>
    <row r="14" spans="1:24" x14ac:dyDescent="0.25">
      <c r="A14" s="12">
        <v>13</v>
      </c>
      <c r="B14" s="6" t="s">
        <v>96</v>
      </c>
      <c r="C14" s="12">
        <v>13</v>
      </c>
      <c r="D14" s="6" t="s">
        <v>109</v>
      </c>
      <c r="E14" s="6"/>
      <c r="F14" s="6"/>
      <c r="G14" s="12">
        <v>13</v>
      </c>
      <c r="H14" s="6" t="s">
        <v>108</v>
      </c>
      <c r="R14" s="41" t="s">
        <v>453</v>
      </c>
      <c r="S14" s="41">
        <v>3000</v>
      </c>
    </row>
    <row r="15" spans="1:24" x14ac:dyDescent="0.25">
      <c r="A15" s="12">
        <v>14</v>
      </c>
      <c r="B15" s="6" t="s">
        <v>97</v>
      </c>
      <c r="C15" s="12">
        <v>14</v>
      </c>
      <c r="D15" s="6" t="s">
        <v>110</v>
      </c>
      <c r="E15" s="6"/>
      <c r="F15" s="6"/>
      <c r="G15" s="12">
        <v>14</v>
      </c>
      <c r="H15" s="6" t="s">
        <v>142</v>
      </c>
      <c r="R15" s="41" t="s">
        <v>475</v>
      </c>
      <c r="S15" s="41">
        <v>8750</v>
      </c>
    </row>
    <row r="16" spans="1:24" x14ac:dyDescent="0.25">
      <c r="A16" s="12">
        <v>15</v>
      </c>
      <c r="B16" s="6" t="s">
        <v>98</v>
      </c>
      <c r="C16" s="12">
        <v>15</v>
      </c>
      <c r="D16" s="6" t="s">
        <v>112</v>
      </c>
      <c r="E16" s="6"/>
      <c r="F16" s="6"/>
      <c r="G16" s="12">
        <v>15</v>
      </c>
      <c r="H16" s="6" t="s">
        <v>143</v>
      </c>
      <c r="R16" s="41" t="s">
        <v>454</v>
      </c>
      <c r="S16" s="41">
        <v>2000</v>
      </c>
    </row>
    <row r="17" spans="1:23" x14ac:dyDescent="0.25">
      <c r="A17" s="12">
        <v>16</v>
      </c>
      <c r="B17" s="6" t="s">
        <v>148</v>
      </c>
      <c r="C17" s="12">
        <v>16</v>
      </c>
      <c r="D17" s="6" t="s">
        <v>113</v>
      </c>
      <c r="E17" s="6"/>
      <c r="F17" s="6"/>
      <c r="G17" s="12">
        <v>16</v>
      </c>
      <c r="H17" s="6" t="s">
        <v>144</v>
      </c>
      <c r="R17" s="41" t="s">
        <v>155</v>
      </c>
      <c r="S17" s="41">
        <v>6000</v>
      </c>
    </row>
    <row r="18" spans="1:23" x14ac:dyDescent="0.25">
      <c r="A18" s="12">
        <v>17</v>
      </c>
      <c r="B18" s="6" t="s">
        <v>234</v>
      </c>
      <c r="C18" s="12">
        <v>17</v>
      </c>
      <c r="D18" s="6" t="s">
        <v>114</v>
      </c>
      <c r="E18" s="6"/>
      <c r="F18" s="6"/>
      <c r="G18" s="12">
        <v>17</v>
      </c>
      <c r="H18" s="6" t="s">
        <v>147</v>
      </c>
      <c r="R18" s="45" t="s">
        <v>472</v>
      </c>
      <c r="S18" s="8"/>
    </row>
    <row r="19" spans="1:23" x14ac:dyDescent="0.25">
      <c r="A19" s="12">
        <v>18</v>
      </c>
      <c r="B19" s="6" t="s">
        <v>99</v>
      </c>
      <c r="C19" s="12">
        <v>18</v>
      </c>
      <c r="D19" s="6" t="s">
        <v>115</v>
      </c>
      <c r="E19" s="6"/>
      <c r="F19" s="6"/>
      <c r="G19" s="12">
        <v>18</v>
      </c>
      <c r="H19" s="6" t="s">
        <v>146</v>
      </c>
      <c r="R19" s="45" t="s">
        <v>473</v>
      </c>
      <c r="S19" s="45">
        <v>1200</v>
      </c>
      <c r="W19">
        <v>73200</v>
      </c>
    </row>
    <row r="20" spans="1:23" x14ac:dyDescent="0.25">
      <c r="A20" s="12">
        <v>19</v>
      </c>
      <c r="B20" s="6" t="s">
        <v>212</v>
      </c>
      <c r="C20" s="12">
        <v>19</v>
      </c>
      <c r="D20" s="6" t="s">
        <v>116</v>
      </c>
      <c r="E20" s="6"/>
      <c r="F20" s="6"/>
      <c r="G20" s="12">
        <v>19</v>
      </c>
      <c r="H20" s="6" t="s">
        <v>230</v>
      </c>
      <c r="R20" s="102" t="s">
        <v>474</v>
      </c>
      <c r="S20" s="102">
        <v>2500</v>
      </c>
      <c r="W20">
        <v>14500</v>
      </c>
    </row>
    <row r="21" spans="1:23" x14ac:dyDescent="0.25">
      <c r="A21" s="12">
        <v>20</v>
      </c>
      <c r="B21" s="6" t="s">
        <v>213</v>
      </c>
      <c r="C21" s="12">
        <v>20</v>
      </c>
      <c r="D21" s="6" t="s">
        <v>117</v>
      </c>
      <c r="E21" s="6"/>
      <c r="F21" s="6"/>
      <c r="G21" s="12">
        <v>20</v>
      </c>
      <c r="H21" s="6" t="s">
        <v>145</v>
      </c>
      <c r="R21" s="102" t="s">
        <v>476</v>
      </c>
      <c r="S21" s="109">
        <v>1000</v>
      </c>
      <c r="W21">
        <f>SUM(W19:W20)</f>
        <v>87700</v>
      </c>
    </row>
    <row r="22" spans="1:23" x14ac:dyDescent="0.25">
      <c r="A22" s="12">
        <v>21</v>
      </c>
      <c r="B22" s="6" t="s">
        <v>214</v>
      </c>
      <c r="C22" s="12">
        <v>21</v>
      </c>
      <c r="D22" s="6" t="s">
        <v>118</v>
      </c>
      <c r="E22" s="6"/>
      <c r="F22" s="6"/>
      <c r="G22" s="12">
        <v>21</v>
      </c>
      <c r="H22" s="6" t="s">
        <v>207</v>
      </c>
    </row>
    <row r="23" spans="1:23" x14ac:dyDescent="0.25">
      <c r="A23" s="12">
        <v>22</v>
      </c>
      <c r="B23" s="6" t="s">
        <v>217</v>
      </c>
      <c r="C23" s="12">
        <v>22</v>
      </c>
      <c r="D23" s="6" t="s">
        <v>119</v>
      </c>
      <c r="E23" s="6"/>
      <c r="F23" s="6"/>
      <c r="G23" s="12">
        <v>22</v>
      </c>
      <c r="H23" s="6" t="s">
        <v>208</v>
      </c>
      <c r="M23" s="22" t="s">
        <v>273</v>
      </c>
      <c r="N23" s="22" t="s">
        <v>288</v>
      </c>
      <c r="W23">
        <f>SUM(W21:W22)</f>
        <v>87700</v>
      </c>
    </row>
    <row r="24" spans="1:23" x14ac:dyDescent="0.25">
      <c r="A24" s="12">
        <v>23</v>
      </c>
      <c r="B24" s="6" t="s">
        <v>223</v>
      </c>
      <c r="C24" s="12">
        <v>23</v>
      </c>
      <c r="D24" s="6" t="s">
        <v>120</v>
      </c>
      <c r="E24" s="6"/>
      <c r="F24" s="6"/>
      <c r="G24" s="12">
        <v>23</v>
      </c>
      <c r="H24" s="6" t="s">
        <v>216</v>
      </c>
      <c r="M24" s="41" t="s">
        <v>276</v>
      </c>
      <c r="N24" s="41" t="s">
        <v>285</v>
      </c>
    </row>
    <row r="25" spans="1:23" x14ac:dyDescent="0.25">
      <c r="A25" s="12">
        <v>24</v>
      </c>
      <c r="B25" s="1" t="s">
        <v>247</v>
      </c>
      <c r="C25" s="12">
        <v>24</v>
      </c>
      <c r="D25" s="6" t="s">
        <v>121</v>
      </c>
      <c r="E25" s="6"/>
      <c r="F25" s="6"/>
      <c r="G25" s="12">
        <v>24</v>
      </c>
      <c r="H25" s="6" t="s">
        <v>211</v>
      </c>
      <c r="M25" s="41" t="s">
        <v>152</v>
      </c>
      <c r="N25" s="41" t="s">
        <v>286</v>
      </c>
      <c r="S25">
        <v>35</v>
      </c>
      <c r="T25">
        <f>S25*250</f>
        <v>8750</v>
      </c>
    </row>
    <row r="26" spans="1:23" x14ac:dyDescent="0.25">
      <c r="A26" s="12">
        <v>25</v>
      </c>
      <c r="B26" s="1" t="s">
        <v>248</v>
      </c>
      <c r="C26" s="12">
        <v>25</v>
      </c>
      <c r="D26" s="6" t="s">
        <v>122</v>
      </c>
      <c r="E26" s="6"/>
      <c r="F26" s="6"/>
      <c r="G26" s="12">
        <v>25</v>
      </c>
      <c r="H26" s="6" t="s">
        <v>226</v>
      </c>
      <c r="M26" s="41" t="s">
        <v>274</v>
      </c>
      <c r="N26" s="41" t="s">
        <v>287</v>
      </c>
    </row>
    <row r="27" spans="1:23" x14ac:dyDescent="0.25">
      <c r="A27" s="12"/>
      <c r="B27" s="6"/>
      <c r="C27" s="12">
        <v>26</v>
      </c>
      <c r="D27" s="6" t="s">
        <v>233</v>
      </c>
      <c r="E27" s="6"/>
      <c r="F27" s="6"/>
      <c r="G27" s="12">
        <v>26</v>
      </c>
      <c r="H27" s="6" t="s">
        <v>225</v>
      </c>
      <c r="M27" s="41" t="s">
        <v>282</v>
      </c>
      <c r="N27" s="41" t="s">
        <v>275</v>
      </c>
    </row>
    <row r="28" spans="1:23" x14ac:dyDescent="0.25">
      <c r="A28" s="12"/>
      <c r="B28" s="6"/>
      <c r="C28" s="12">
        <v>27</v>
      </c>
      <c r="D28" s="6" t="s">
        <v>123</v>
      </c>
      <c r="E28" s="6"/>
      <c r="F28" s="6"/>
      <c r="G28" s="12">
        <v>27</v>
      </c>
      <c r="H28" s="6" t="s">
        <v>231</v>
      </c>
      <c r="M28" s="41" t="s">
        <v>155</v>
      </c>
      <c r="N28" s="41" t="s">
        <v>277</v>
      </c>
    </row>
    <row r="29" spans="1:23" x14ac:dyDescent="0.25">
      <c r="M29" s="41" t="s">
        <v>278</v>
      </c>
      <c r="N29" s="41" t="s">
        <v>279</v>
      </c>
    </row>
    <row r="30" spans="1:23" x14ac:dyDescent="0.25">
      <c r="M30" s="41" t="s">
        <v>174</v>
      </c>
      <c r="N30" s="41" t="s">
        <v>280</v>
      </c>
    </row>
    <row r="31" spans="1:23" x14ac:dyDescent="0.25">
      <c r="M31" s="41" t="s">
        <v>283</v>
      </c>
      <c r="N31" s="41" t="s">
        <v>178</v>
      </c>
    </row>
    <row r="32" spans="1:23" x14ac:dyDescent="0.25">
      <c r="M32" s="41" t="s">
        <v>281</v>
      </c>
      <c r="N32" s="41" t="s">
        <v>284</v>
      </c>
    </row>
    <row r="33" spans="13:14" ht="16.5" customHeight="1" x14ac:dyDescent="0.25">
      <c r="M33" s="102" t="s">
        <v>472</v>
      </c>
      <c r="N33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C55F-635E-4CC0-A24D-D585BCC58CAF}">
  <sheetPr codeName="Sheet6"/>
  <dimension ref="A1:S53"/>
  <sheetViews>
    <sheetView topLeftCell="B7" workbookViewId="0">
      <selection activeCell="F37" sqref="F37"/>
    </sheetView>
  </sheetViews>
  <sheetFormatPr defaultRowHeight="15" x14ac:dyDescent="0.25"/>
  <cols>
    <col min="1" max="1" width="8.28515625" customWidth="1"/>
    <col min="2" max="2" width="33.28515625" customWidth="1"/>
    <col min="3" max="3" width="11.28515625" customWidth="1"/>
    <col min="4" max="4" width="29.85546875" customWidth="1"/>
    <col min="5" max="5" width="12" customWidth="1"/>
    <col min="6" max="6" width="34.140625" customWidth="1"/>
    <col min="7" max="7" width="12" customWidth="1"/>
    <col min="11" max="11" width="24" customWidth="1"/>
  </cols>
  <sheetData>
    <row r="1" spans="1:19" ht="15.75" x14ac:dyDescent="0.25">
      <c r="A1" s="7" t="s">
        <v>79</v>
      </c>
      <c r="B1" s="7" t="s">
        <v>74</v>
      </c>
      <c r="C1" s="7" t="s">
        <v>83</v>
      </c>
      <c r="D1" s="7" t="s">
        <v>75</v>
      </c>
      <c r="E1" s="7" t="s">
        <v>83</v>
      </c>
      <c r="F1" s="7" t="s">
        <v>76</v>
      </c>
      <c r="G1" s="7" t="s">
        <v>83</v>
      </c>
      <c r="L1">
        <f>SUM(L3:L30)</f>
        <v>25200</v>
      </c>
      <c r="M1">
        <v>10000</v>
      </c>
      <c r="N1">
        <f>L1-M1</f>
        <v>15200</v>
      </c>
    </row>
    <row r="2" spans="1:19" x14ac:dyDescent="0.25">
      <c r="A2" s="40">
        <v>1</v>
      </c>
      <c r="B2" s="41" t="s">
        <v>4</v>
      </c>
      <c r="C2" s="44">
        <v>1200</v>
      </c>
      <c r="D2" s="41" t="s">
        <v>21</v>
      </c>
      <c r="E2" s="42">
        <v>1200</v>
      </c>
      <c r="F2" s="41" t="s">
        <v>522</v>
      </c>
      <c r="G2" s="99">
        <v>1200</v>
      </c>
      <c r="H2" s="20"/>
      <c r="I2" t="s">
        <v>271</v>
      </c>
      <c r="L2" t="s">
        <v>271</v>
      </c>
    </row>
    <row r="3" spans="1:19" x14ac:dyDescent="0.25">
      <c r="A3" s="40">
        <v>2</v>
      </c>
      <c r="B3" s="41" t="s">
        <v>10</v>
      </c>
      <c r="C3" s="44">
        <v>1200</v>
      </c>
      <c r="D3" s="41" t="s">
        <v>81</v>
      </c>
      <c r="E3" s="42">
        <v>1200</v>
      </c>
      <c r="F3" s="41" t="s">
        <v>5</v>
      </c>
      <c r="G3" s="43">
        <v>1200</v>
      </c>
      <c r="H3" s="21"/>
      <c r="I3" s="9" t="s">
        <v>272</v>
      </c>
      <c r="K3" s="41" t="s">
        <v>261</v>
      </c>
      <c r="L3" s="41">
        <v>1200</v>
      </c>
      <c r="Q3" t="s">
        <v>291</v>
      </c>
    </row>
    <row r="4" spans="1:19" x14ac:dyDescent="0.25">
      <c r="A4" s="40">
        <v>3</v>
      </c>
      <c r="B4" s="41" t="s">
        <v>13</v>
      </c>
      <c r="C4" s="44">
        <v>1200</v>
      </c>
      <c r="D4" s="41" t="s">
        <v>8</v>
      </c>
      <c r="E4" s="42">
        <v>1200</v>
      </c>
      <c r="F4" s="41" t="s">
        <v>7</v>
      </c>
      <c r="G4" s="43">
        <v>1200</v>
      </c>
      <c r="K4" s="41" t="s">
        <v>262</v>
      </c>
      <c r="L4" s="41">
        <v>1200</v>
      </c>
      <c r="O4" t="s">
        <v>290</v>
      </c>
      <c r="P4">
        <v>10000</v>
      </c>
      <c r="Q4" t="s">
        <v>261</v>
      </c>
    </row>
    <row r="5" spans="1:19" x14ac:dyDescent="0.25">
      <c r="A5" s="40">
        <v>4</v>
      </c>
      <c r="B5" s="132" t="s">
        <v>14</v>
      </c>
      <c r="C5" s="44">
        <v>1200</v>
      </c>
      <c r="D5" s="41" t="s">
        <v>11</v>
      </c>
      <c r="E5" s="42"/>
      <c r="F5" s="41" t="s">
        <v>9</v>
      </c>
      <c r="G5" s="43">
        <v>1200</v>
      </c>
      <c r="K5" s="41" t="s">
        <v>263</v>
      </c>
      <c r="L5" s="41">
        <v>1200</v>
      </c>
      <c r="O5" t="s">
        <v>340</v>
      </c>
      <c r="P5">
        <v>1000</v>
      </c>
      <c r="Q5" t="s">
        <v>303</v>
      </c>
    </row>
    <row r="6" spans="1:19" x14ac:dyDescent="0.25">
      <c r="A6" s="40">
        <v>5</v>
      </c>
      <c r="B6" s="41" t="s">
        <v>15</v>
      </c>
      <c r="C6" s="44">
        <v>1200</v>
      </c>
      <c r="D6" s="41" t="s">
        <v>12</v>
      </c>
      <c r="E6" s="42">
        <v>1200</v>
      </c>
      <c r="F6" s="64" t="s">
        <v>17</v>
      </c>
      <c r="G6" s="99" t="s">
        <v>289</v>
      </c>
      <c r="K6" s="41" t="s">
        <v>264</v>
      </c>
      <c r="L6" s="41">
        <v>1200</v>
      </c>
    </row>
    <row r="7" spans="1:19" x14ac:dyDescent="0.25">
      <c r="A7" s="40">
        <v>6</v>
      </c>
      <c r="B7" s="41" t="s">
        <v>16</v>
      </c>
      <c r="C7" s="44">
        <v>1200</v>
      </c>
      <c r="D7" s="41" t="s">
        <v>22</v>
      </c>
      <c r="E7" s="42">
        <v>1200</v>
      </c>
      <c r="F7" s="41" t="s">
        <v>28</v>
      </c>
      <c r="G7" s="43">
        <v>1200</v>
      </c>
      <c r="K7" s="41" t="s">
        <v>265</v>
      </c>
      <c r="L7" s="41">
        <v>1200</v>
      </c>
    </row>
    <row r="8" spans="1:19" x14ac:dyDescent="0.25">
      <c r="A8" s="40">
        <v>7</v>
      </c>
      <c r="B8" s="64" t="s">
        <v>325</v>
      </c>
      <c r="C8" s="41" t="s">
        <v>289</v>
      </c>
      <c r="D8" s="41" t="s">
        <v>23</v>
      </c>
      <c r="E8" s="42">
        <v>1200</v>
      </c>
      <c r="F8" s="41" t="s">
        <v>29</v>
      </c>
      <c r="G8" s="43">
        <v>1200</v>
      </c>
      <c r="K8" s="44" t="s">
        <v>266</v>
      </c>
      <c r="L8" s="41">
        <v>1200</v>
      </c>
      <c r="R8">
        <v>16000</v>
      </c>
      <c r="S8" t="s">
        <v>290</v>
      </c>
    </row>
    <row r="9" spans="1:19" x14ac:dyDescent="0.25">
      <c r="A9" s="40">
        <v>8</v>
      </c>
      <c r="B9" s="41" t="s">
        <v>19</v>
      </c>
      <c r="C9" s="44">
        <v>1200</v>
      </c>
      <c r="D9" s="41" t="s">
        <v>20</v>
      </c>
      <c r="E9" s="42">
        <v>1200</v>
      </c>
      <c r="F9" s="41" t="s">
        <v>32</v>
      </c>
      <c r="G9" s="43">
        <v>1200</v>
      </c>
      <c r="K9" s="41" t="s">
        <v>292</v>
      </c>
      <c r="L9" s="41">
        <v>1200</v>
      </c>
      <c r="R9">
        <v>10000</v>
      </c>
      <c r="S9" t="s">
        <v>171</v>
      </c>
    </row>
    <row r="10" spans="1:19" x14ac:dyDescent="0.25">
      <c r="A10" s="40">
        <v>9</v>
      </c>
      <c r="B10" s="41" t="s">
        <v>24</v>
      </c>
      <c r="C10" s="44">
        <v>1200</v>
      </c>
      <c r="D10" s="41" t="s">
        <v>26</v>
      </c>
      <c r="E10" s="42">
        <v>1200</v>
      </c>
      <c r="F10" s="41" t="s">
        <v>33</v>
      </c>
      <c r="G10" s="43">
        <v>1200</v>
      </c>
      <c r="K10" s="41" t="s">
        <v>293</v>
      </c>
      <c r="L10" s="41">
        <v>1200</v>
      </c>
      <c r="R10">
        <v>3000</v>
      </c>
      <c r="S10" t="s">
        <v>154</v>
      </c>
    </row>
    <row r="11" spans="1:19" x14ac:dyDescent="0.25">
      <c r="A11" s="40">
        <v>10</v>
      </c>
      <c r="B11" s="41" t="s">
        <v>70</v>
      </c>
      <c r="C11" s="44">
        <v>1200</v>
      </c>
      <c r="D11" s="41" t="s">
        <v>25</v>
      </c>
      <c r="E11" s="42">
        <v>1200</v>
      </c>
      <c r="F11" s="41" t="s">
        <v>37</v>
      </c>
      <c r="G11" s="43">
        <v>1200</v>
      </c>
      <c r="K11" s="41" t="s">
        <v>294</v>
      </c>
      <c r="L11" s="41">
        <v>1200</v>
      </c>
      <c r="R11">
        <v>1900</v>
      </c>
      <c r="S11" t="s">
        <v>151</v>
      </c>
    </row>
    <row r="12" spans="1:19" x14ac:dyDescent="0.25">
      <c r="A12" s="40">
        <v>11</v>
      </c>
      <c r="B12" s="41" t="s">
        <v>44</v>
      </c>
      <c r="C12" s="44">
        <v>1200</v>
      </c>
      <c r="D12" s="41" t="s">
        <v>27</v>
      </c>
      <c r="E12" s="43">
        <v>1200</v>
      </c>
      <c r="F12" s="41" t="s">
        <v>39</v>
      </c>
      <c r="G12" s="43">
        <v>1200</v>
      </c>
      <c r="K12" s="41" t="s">
        <v>295</v>
      </c>
      <c r="L12" s="41">
        <v>1200</v>
      </c>
      <c r="R12">
        <v>900</v>
      </c>
      <c r="S12" t="s">
        <v>243</v>
      </c>
    </row>
    <row r="13" spans="1:19" x14ac:dyDescent="0.25">
      <c r="A13" s="40">
        <v>12</v>
      </c>
      <c r="B13" s="64" t="s">
        <v>51</v>
      </c>
      <c r="C13" s="41" t="s">
        <v>289</v>
      </c>
      <c r="D13" s="41" t="s">
        <v>31</v>
      </c>
      <c r="E13" s="42"/>
      <c r="F13" s="41" t="s">
        <v>42</v>
      </c>
      <c r="G13" s="43">
        <v>1200</v>
      </c>
      <c r="K13" s="41" t="s">
        <v>106</v>
      </c>
      <c r="L13" s="41">
        <v>1200</v>
      </c>
      <c r="R13">
        <f>SUM(R8:R12)</f>
        <v>31800</v>
      </c>
    </row>
    <row r="14" spans="1:19" x14ac:dyDescent="0.25">
      <c r="A14" s="40">
        <v>13</v>
      </c>
      <c r="B14" s="41" t="s">
        <v>53</v>
      </c>
      <c r="C14" s="44">
        <v>1200</v>
      </c>
      <c r="D14" s="41" t="s">
        <v>30</v>
      </c>
      <c r="E14" s="42"/>
      <c r="F14" s="41" t="s">
        <v>55</v>
      </c>
      <c r="G14" s="43">
        <v>1200</v>
      </c>
      <c r="K14" s="41" t="s">
        <v>100</v>
      </c>
      <c r="L14" s="41">
        <v>1200</v>
      </c>
      <c r="O14">
        <v>47000</v>
      </c>
    </row>
    <row r="15" spans="1:19" x14ac:dyDescent="0.25">
      <c r="A15" s="40">
        <v>14</v>
      </c>
      <c r="B15" s="41" t="s">
        <v>54</v>
      </c>
      <c r="C15" s="44">
        <v>1200</v>
      </c>
      <c r="D15" s="41" t="s">
        <v>61</v>
      </c>
      <c r="E15" s="42"/>
      <c r="F15" s="41" t="s">
        <v>59</v>
      </c>
      <c r="G15" s="43">
        <v>1200</v>
      </c>
      <c r="K15" s="41" t="s">
        <v>103</v>
      </c>
      <c r="L15" s="8">
        <v>1200</v>
      </c>
      <c r="O15">
        <v>24000</v>
      </c>
    </row>
    <row r="16" spans="1:19" x14ac:dyDescent="0.25">
      <c r="A16" s="40">
        <v>15</v>
      </c>
      <c r="B16" s="41" t="s">
        <v>521</v>
      </c>
      <c r="C16" s="139">
        <v>1200</v>
      </c>
      <c r="D16" s="41" t="s">
        <v>72</v>
      </c>
      <c r="E16" s="42"/>
      <c r="F16" s="41" t="s">
        <v>62</v>
      </c>
      <c r="G16" s="43">
        <v>1200</v>
      </c>
      <c r="K16" s="41" t="s">
        <v>38</v>
      </c>
      <c r="L16" s="8">
        <v>1200</v>
      </c>
      <c r="O16">
        <v>1610</v>
      </c>
    </row>
    <row r="17" spans="1:18" x14ac:dyDescent="0.25">
      <c r="A17" s="40">
        <v>16</v>
      </c>
      <c r="B17" s="64" t="s">
        <v>58</v>
      </c>
      <c r="C17" s="41" t="s">
        <v>289</v>
      </c>
      <c r="D17" s="41" t="s">
        <v>34</v>
      </c>
      <c r="E17" s="42">
        <v>1200</v>
      </c>
      <c r="F17" s="41" t="s">
        <v>63</v>
      </c>
      <c r="G17" s="43">
        <v>1200</v>
      </c>
      <c r="K17" s="41" t="s">
        <v>8</v>
      </c>
      <c r="L17" s="8">
        <v>1200</v>
      </c>
      <c r="O17">
        <f>O14-O15-O16</f>
        <v>21390</v>
      </c>
      <c r="R17">
        <v>25200</v>
      </c>
    </row>
    <row r="18" spans="1:18" x14ac:dyDescent="0.25">
      <c r="A18" s="40">
        <v>17</v>
      </c>
      <c r="B18" s="41" t="s">
        <v>382</v>
      </c>
      <c r="C18" s="55">
        <v>1200</v>
      </c>
      <c r="D18" s="41" t="s">
        <v>36</v>
      </c>
      <c r="E18" s="42">
        <v>1200</v>
      </c>
      <c r="F18" s="15" t="s">
        <v>304</v>
      </c>
      <c r="G18" s="43">
        <v>1200</v>
      </c>
      <c r="K18" s="41" t="s">
        <v>46</v>
      </c>
      <c r="L18" s="8">
        <v>1200</v>
      </c>
      <c r="Q18">
        <v>7</v>
      </c>
      <c r="R18">
        <f>Q18*230</f>
        <v>1610</v>
      </c>
    </row>
    <row r="19" spans="1:18" x14ac:dyDescent="0.25">
      <c r="A19" s="40">
        <v>18</v>
      </c>
      <c r="B19" s="64" t="s">
        <v>78</v>
      </c>
      <c r="C19" s="41" t="s">
        <v>289</v>
      </c>
      <c r="D19" s="41" t="s">
        <v>38</v>
      </c>
      <c r="E19" s="42">
        <v>1200</v>
      </c>
      <c r="F19" s="41" t="s">
        <v>196</v>
      </c>
      <c r="G19" s="43">
        <v>1200</v>
      </c>
      <c r="K19" s="41" t="s">
        <v>34</v>
      </c>
      <c r="L19" s="8">
        <v>1200</v>
      </c>
      <c r="R19">
        <f>SUM(R17:R18)</f>
        <v>26810</v>
      </c>
    </row>
    <row r="20" spans="1:18" x14ac:dyDescent="0.25">
      <c r="A20" s="40">
        <v>19</v>
      </c>
      <c r="B20" s="41" t="s">
        <v>195</v>
      </c>
      <c r="C20" s="44">
        <v>1200</v>
      </c>
      <c r="D20" s="41" t="s">
        <v>46</v>
      </c>
      <c r="E20" s="42">
        <v>1200</v>
      </c>
      <c r="F20" s="64" t="s">
        <v>229</v>
      </c>
      <c r="G20" s="99" t="s">
        <v>289</v>
      </c>
      <c r="K20" s="41" t="s">
        <v>50</v>
      </c>
      <c r="L20" s="8">
        <v>1200</v>
      </c>
      <c r="R20">
        <v>5000</v>
      </c>
    </row>
    <row r="21" spans="1:18" x14ac:dyDescent="0.25">
      <c r="A21" s="40">
        <v>20</v>
      </c>
      <c r="B21" s="45" t="s">
        <v>221</v>
      </c>
      <c r="C21" s="44">
        <v>1200</v>
      </c>
      <c r="D21" s="41" t="s">
        <v>40</v>
      </c>
      <c r="E21" s="42">
        <v>1200</v>
      </c>
      <c r="F21" s="41" t="s">
        <v>82</v>
      </c>
      <c r="G21" s="43">
        <v>1200</v>
      </c>
      <c r="K21" s="8" t="s">
        <v>380</v>
      </c>
      <c r="L21" s="8">
        <v>1200</v>
      </c>
      <c r="O21">
        <v>20</v>
      </c>
      <c r="P21">
        <f>O21*1200</f>
        <v>24000</v>
      </c>
      <c r="R21">
        <f>SUM(R19:R20)</f>
        <v>31810</v>
      </c>
    </row>
    <row r="22" spans="1:18" x14ac:dyDescent="0.25">
      <c r="A22" s="40">
        <v>21</v>
      </c>
      <c r="B22" s="45" t="s">
        <v>203</v>
      </c>
      <c r="C22" s="44">
        <v>1200</v>
      </c>
      <c r="D22" s="41" t="s">
        <v>41</v>
      </c>
      <c r="E22" s="42">
        <v>1200</v>
      </c>
      <c r="F22" s="64" t="s">
        <v>209</v>
      </c>
      <c r="G22" s="99" t="s">
        <v>289</v>
      </c>
      <c r="K22" s="44" t="s">
        <v>382</v>
      </c>
      <c r="L22" s="8">
        <v>1200</v>
      </c>
      <c r="R22">
        <v>31800</v>
      </c>
    </row>
    <row r="23" spans="1:18" x14ac:dyDescent="0.25">
      <c r="A23" s="40">
        <v>22</v>
      </c>
      <c r="B23" s="41" t="s">
        <v>218</v>
      </c>
      <c r="C23" s="44">
        <v>1200</v>
      </c>
      <c r="D23" s="41" t="s">
        <v>43</v>
      </c>
      <c r="E23" s="42"/>
      <c r="F23" s="64" t="s">
        <v>206</v>
      </c>
      <c r="G23" s="99" t="s">
        <v>289</v>
      </c>
      <c r="K23" s="41" t="s">
        <v>41</v>
      </c>
      <c r="L23" s="8">
        <v>1200</v>
      </c>
    </row>
    <row r="24" spans="1:18" x14ac:dyDescent="0.25">
      <c r="A24" s="40">
        <v>23</v>
      </c>
      <c r="B24" s="64" t="s">
        <v>222</v>
      </c>
      <c r="C24" s="41" t="s">
        <v>289</v>
      </c>
      <c r="D24" s="41" t="s">
        <v>73</v>
      </c>
      <c r="E24" s="42">
        <v>1200</v>
      </c>
      <c r="F24" s="64" t="s">
        <v>205</v>
      </c>
      <c r="G24" s="99" t="s">
        <v>289</v>
      </c>
      <c r="K24" s="8"/>
      <c r="L24" s="8"/>
    </row>
    <row r="25" spans="1:18" x14ac:dyDescent="0.25">
      <c r="A25" s="40">
        <v>24</v>
      </c>
      <c r="B25" s="132" t="s">
        <v>247</v>
      </c>
      <c r="C25" s="44">
        <v>1200</v>
      </c>
      <c r="D25" s="41" t="s">
        <v>45</v>
      </c>
      <c r="E25" s="42"/>
      <c r="F25" s="41" t="s">
        <v>210</v>
      </c>
      <c r="G25" s="43">
        <v>1200</v>
      </c>
      <c r="K25" s="8"/>
      <c r="L25" s="8"/>
    </row>
    <row r="26" spans="1:18" x14ac:dyDescent="0.25">
      <c r="A26" s="40">
        <v>25</v>
      </c>
      <c r="B26" s="64" t="s">
        <v>248</v>
      </c>
      <c r="C26" s="41" t="s">
        <v>289</v>
      </c>
      <c r="D26" s="41" t="s">
        <v>47</v>
      </c>
      <c r="E26" s="42">
        <v>1200</v>
      </c>
      <c r="F26" s="41" t="s">
        <v>226</v>
      </c>
      <c r="G26" s="43">
        <v>1200</v>
      </c>
      <c r="K26" s="8"/>
      <c r="L26" s="8"/>
    </row>
    <row r="27" spans="1:18" x14ac:dyDescent="0.25">
      <c r="A27" s="40">
        <v>26</v>
      </c>
      <c r="B27" s="41"/>
      <c r="C27" s="41"/>
      <c r="D27" s="41" t="s">
        <v>48</v>
      </c>
      <c r="E27" s="42"/>
      <c r="F27" s="41" t="s">
        <v>225</v>
      </c>
      <c r="G27" s="43">
        <v>1200</v>
      </c>
      <c r="K27" s="8"/>
      <c r="L27" s="8"/>
    </row>
    <row r="28" spans="1:18" x14ac:dyDescent="0.25">
      <c r="A28" s="40">
        <v>27</v>
      </c>
      <c r="B28" s="41"/>
      <c r="C28" s="41"/>
      <c r="D28" s="41" t="s">
        <v>50</v>
      </c>
      <c r="E28" s="42">
        <v>1200</v>
      </c>
      <c r="F28" s="41" t="s">
        <v>231</v>
      </c>
      <c r="G28" s="43">
        <v>1200</v>
      </c>
      <c r="H28">
        <v>28800</v>
      </c>
      <c r="K28" s="8"/>
      <c r="L28" s="8"/>
      <c r="N28">
        <v>19</v>
      </c>
    </row>
    <row r="29" spans="1:18" x14ac:dyDescent="0.25">
      <c r="A29" s="40">
        <v>28</v>
      </c>
      <c r="B29" s="41"/>
      <c r="C29" s="41"/>
      <c r="D29" s="41" t="s">
        <v>66</v>
      </c>
      <c r="E29" s="43">
        <v>1200</v>
      </c>
      <c r="F29" s="41"/>
      <c r="G29" s="43"/>
      <c r="H29">
        <v>1200</v>
      </c>
      <c r="K29" s="8"/>
      <c r="L29" s="8"/>
      <c r="N29">
        <f>N28*1200</f>
        <v>22800</v>
      </c>
    </row>
    <row r="30" spans="1:18" x14ac:dyDescent="0.25">
      <c r="A30" s="40">
        <v>29</v>
      </c>
      <c r="B30" s="41"/>
      <c r="C30" s="41"/>
      <c r="D30" s="41" t="s">
        <v>52</v>
      </c>
      <c r="E30" s="43">
        <v>1200</v>
      </c>
      <c r="F30" s="41"/>
      <c r="G30" s="42"/>
      <c r="H30">
        <f>H28+H29</f>
        <v>30000</v>
      </c>
      <c r="K30" s="8"/>
      <c r="L30" s="8"/>
    </row>
    <row r="31" spans="1:18" x14ac:dyDescent="0.25">
      <c r="A31" s="40">
        <v>30</v>
      </c>
      <c r="B31" s="41"/>
      <c r="C31" s="41"/>
      <c r="D31" s="41" t="s">
        <v>67</v>
      </c>
      <c r="E31" s="43">
        <v>1200</v>
      </c>
      <c r="F31" s="41"/>
      <c r="G31" s="42"/>
      <c r="H31">
        <v>7200</v>
      </c>
      <c r="K31" s="8"/>
      <c r="L31" s="8"/>
    </row>
    <row r="32" spans="1:18" x14ac:dyDescent="0.25">
      <c r="A32" s="40">
        <v>31</v>
      </c>
      <c r="B32" s="41"/>
      <c r="C32" s="41"/>
      <c r="D32" s="41" t="s">
        <v>56</v>
      </c>
      <c r="E32" s="43">
        <v>1200</v>
      </c>
      <c r="F32" s="41"/>
      <c r="G32" s="42"/>
      <c r="H32">
        <f>H30-H31</f>
        <v>22800</v>
      </c>
      <c r="K32" s="8"/>
      <c r="L32" s="8"/>
      <c r="N32">
        <v>21</v>
      </c>
      <c r="O32">
        <f>N32*1200</f>
        <v>25200</v>
      </c>
    </row>
    <row r="33" spans="1:15" x14ac:dyDescent="0.25">
      <c r="A33" s="40">
        <v>32</v>
      </c>
      <c r="B33" s="41"/>
      <c r="C33" s="41"/>
      <c r="D33" s="41" t="s">
        <v>60</v>
      </c>
      <c r="E33" s="42">
        <v>1200</v>
      </c>
      <c r="F33" s="41"/>
      <c r="G33" s="42"/>
      <c r="K33" s="8"/>
      <c r="L33" s="8"/>
      <c r="O33">
        <v>5000</v>
      </c>
    </row>
    <row r="34" spans="1:15" x14ac:dyDescent="0.25">
      <c r="A34" s="40">
        <v>33</v>
      </c>
      <c r="B34" s="41"/>
      <c r="C34" s="41"/>
      <c r="D34" s="87" t="s">
        <v>57</v>
      </c>
      <c r="E34" s="42" t="s">
        <v>289</v>
      </c>
      <c r="F34" s="41"/>
      <c r="G34" s="42"/>
      <c r="K34" s="8"/>
      <c r="L34" s="8"/>
      <c r="O34">
        <f>SUM(O32:O33)</f>
        <v>30200</v>
      </c>
    </row>
    <row r="35" spans="1:15" x14ac:dyDescent="0.25">
      <c r="A35" s="40">
        <v>34</v>
      </c>
      <c r="B35" s="41"/>
      <c r="C35" s="41"/>
      <c r="D35" s="41" t="s">
        <v>77</v>
      </c>
      <c r="E35" s="43">
        <v>1200</v>
      </c>
      <c r="F35" s="41"/>
      <c r="G35" s="42"/>
      <c r="K35" s="8"/>
      <c r="L35" s="8"/>
    </row>
    <row r="36" spans="1:15" x14ac:dyDescent="0.25">
      <c r="A36" s="40">
        <v>35</v>
      </c>
      <c r="B36" s="41"/>
      <c r="C36" s="41"/>
      <c r="D36" s="41" t="s">
        <v>204</v>
      </c>
      <c r="E36" s="42"/>
      <c r="F36" s="41"/>
      <c r="G36" s="42"/>
      <c r="K36" s="8"/>
      <c r="L36" s="8"/>
    </row>
    <row r="37" spans="1:15" x14ac:dyDescent="0.25">
      <c r="A37" s="40">
        <v>36</v>
      </c>
      <c r="B37" s="41"/>
      <c r="C37" s="41"/>
      <c r="D37" s="64" t="s">
        <v>256</v>
      </c>
      <c r="E37" s="42" t="s">
        <v>289</v>
      </c>
      <c r="F37" s="41"/>
      <c r="G37" s="42"/>
    </row>
    <row r="38" spans="1:15" x14ac:dyDescent="0.25">
      <c r="A38" s="46">
        <v>37</v>
      </c>
      <c r="B38" s="47"/>
      <c r="C38" s="47"/>
      <c r="D38" s="116" t="s">
        <v>257</v>
      </c>
      <c r="E38" s="48" t="s">
        <v>289</v>
      </c>
      <c r="F38" s="47"/>
      <c r="G38" s="48"/>
      <c r="I38" t="s">
        <v>298</v>
      </c>
    </row>
    <row r="39" spans="1:15" x14ac:dyDescent="0.25">
      <c r="A39" s="49"/>
      <c r="B39" s="49" t="s">
        <v>80</v>
      </c>
      <c r="C39" s="51">
        <f>SUM(C2:C38)</f>
        <v>22800</v>
      </c>
      <c r="D39" s="51"/>
      <c r="E39" s="52">
        <f>SUM(E2:E38)</f>
        <v>30000</v>
      </c>
      <c r="F39" s="51"/>
      <c r="G39" s="52">
        <f>SUM(G2:G38)</f>
        <v>26400</v>
      </c>
      <c r="H39" s="118">
        <f>SUM(C39:G39)</f>
        <v>79200</v>
      </c>
      <c r="I39" s="39">
        <f>H39-H40</f>
        <v>69200</v>
      </c>
      <c r="J39" s="39"/>
    </row>
    <row r="40" spans="1:15" x14ac:dyDescent="0.25">
      <c r="G40" t="s">
        <v>290</v>
      </c>
      <c r="H40" s="38">
        <v>10000</v>
      </c>
      <c r="J40" s="39">
        <f>G39-1200</f>
        <v>25200</v>
      </c>
      <c r="N40">
        <v>20</v>
      </c>
      <c r="O40">
        <f>N40*1200</f>
        <v>24000</v>
      </c>
    </row>
    <row r="41" spans="1:15" x14ac:dyDescent="0.25">
      <c r="H41" s="39"/>
    </row>
    <row r="42" spans="1:15" x14ac:dyDescent="0.25">
      <c r="C42" s="8">
        <f>COUNTIF($C$2:$C$38,"1200")</f>
        <v>19</v>
      </c>
      <c r="D42" s="8"/>
      <c r="E42" s="8">
        <f>COUNTIF(E2:E38,"1200")</f>
        <v>25</v>
      </c>
      <c r="F42" s="8"/>
      <c r="G42" s="8">
        <f>COUNTIF($G$2:$G$38,"1200")</f>
        <v>22</v>
      </c>
      <c r="H42" s="117">
        <f>C42+E42+G42</f>
        <v>66</v>
      </c>
      <c r="I42" s="117">
        <f>H42*1200</f>
        <v>79200</v>
      </c>
    </row>
    <row r="43" spans="1:15" x14ac:dyDescent="0.25">
      <c r="C43" s="8">
        <f>C42*1200</f>
        <v>22800</v>
      </c>
      <c r="D43" s="8"/>
      <c r="E43" s="8">
        <f>E42*1200</f>
        <v>30000</v>
      </c>
      <c r="F43" s="8"/>
      <c r="G43" s="8">
        <f>G42*1200</f>
        <v>26400</v>
      </c>
      <c r="H43" s="119">
        <f>C43+E43+G43</f>
        <v>79200</v>
      </c>
      <c r="I43" s="8">
        <f>H43/1200</f>
        <v>66</v>
      </c>
      <c r="L43">
        <v>26400</v>
      </c>
      <c r="N43">
        <v>19</v>
      </c>
      <c r="O43">
        <f>N43*1200</f>
        <v>22800</v>
      </c>
    </row>
    <row r="44" spans="1:15" x14ac:dyDescent="0.25">
      <c r="B44" t="s">
        <v>261</v>
      </c>
      <c r="C44" s="8">
        <v>1200</v>
      </c>
      <c r="D44" s="8"/>
      <c r="E44" s="8">
        <v>22800</v>
      </c>
      <c r="F44" s="8"/>
      <c r="G44" s="8">
        <v>1200</v>
      </c>
      <c r="H44" s="119">
        <f>C44+E44+G44</f>
        <v>25200</v>
      </c>
      <c r="I44" s="8">
        <f t="shared" ref="I44:I45" si="0">H44/1200</f>
        <v>21</v>
      </c>
      <c r="L44">
        <v>1200</v>
      </c>
    </row>
    <row r="45" spans="1:15" x14ac:dyDescent="0.25">
      <c r="B45" t="s">
        <v>482</v>
      </c>
      <c r="C45" s="8">
        <f>C43-C44</f>
        <v>21600</v>
      </c>
      <c r="D45" s="8"/>
      <c r="E45" s="8">
        <f>E43-E44</f>
        <v>7200</v>
      </c>
      <c r="F45" s="8"/>
      <c r="G45" s="8">
        <f>G43-G44</f>
        <v>25200</v>
      </c>
      <c r="H45" s="119">
        <f>C45+E45+G45</f>
        <v>54000</v>
      </c>
      <c r="I45" s="8">
        <f t="shared" si="0"/>
        <v>45</v>
      </c>
      <c r="L45">
        <f>L43-L44</f>
        <v>25200</v>
      </c>
    </row>
    <row r="46" spans="1:15" x14ac:dyDescent="0.25">
      <c r="H46" s="120">
        <f>SUM(H44:H45)</f>
        <v>79200</v>
      </c>
      <c r="L46">
        <v>16000</v>
      </c>
    </row>
    <row r="47" spans="1:15" x14ac:dyDescent="0.25">
      <c r="L47">
        <f>L45-L46</f>
        <v>9200</v>
      </c>
    </row>
    <row r="49" spans="4:6" x14ac:dyDescent="0.25">
      <c r="D49" s="111" t="s">
        <v>258</v>
      </c>
      <c r="E49" s="112" t="s">
        <v>477</v>
      </c>
      <c r="F49" s="112" t="s">
        <v>83</v>
      </c>
    </row>
    <row r="50" spans="4:6" x14ac:dyDescent="0.25">
      <c r="D50" s="8" t="s">
        <v>74</v>
      </c>
      <c r="E50" s="113">
        <v>17</v>
      </c>
      <c r="F50" s="113">
        <f>E50*1200</f>
        <v>20400</v>
      </c>
    </row>
    <row r="51" spans="4:6" x14ac:dyDescent="0.25">
      <c r="D51" s="8" t="s">
        <v>75</v>
      </c>
      <c r="E51" s="113">
        <v>24</v>
      </c>
      <c r="F51" s="113">
        <f>E51*1200</f>
        <v>28800</v>
      </c>
    </row>
    <row r="52" spans="4:6" x14ac:dyDescent="0.25">
      <c r="D52" s="8" t="s">
        <v>76</v>
      </c>
      <c r="E52" s="113">
        <v>21</v>
      </c>
      <c r="F52" s="113">
        <f>E52*1200</f>
        <v>25200</v>
      </c>
    </row>
    <row r="53" spans="4:6" x14ac:dyDescent="0.25">
      <c r="D53" s="62" t="s">
        <v>80</v>
      </c>
      <c r="E53" s="114">
        <f>SUM(E50:E52)</f>
        <v>62</v>
      </c>
      <c r="F53" s="114">
        <f>SUM(F50:F52)</f>
        <v>74400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97B8-D26B-4454-98F5-46AAC8CDA3E9}">
  <sheetPr codeName="Sheet7"/>
  <dimension ref="A1:K27"/>
  <sheetViews>
    <sheetView workbookViewId="0">
      <selection activeCell="G10" sqref="G10"/>
    </sheetView>
  </sheetViews>
  <sheetFormatPr defaultRowHeight="15" x14ac:dyDescent="0.25"/>
  <cols>
    <col min="1" max="1" width="6.7109375" customWidth="1"/>
    <col min="2" max="2" width="25.28515625" customWidth="1"/>
    <col min="3" max="3" width="8" customWidth="1"/>
    <col min="4" max="4" width="24.85546875" customWidth="1"/>
    <col min="6" max="6" width="26.28515625" customWidth="1"/>
    <col min="7" max="7" width="9.42578125" customWidth="1"/>
    <col min="8" max="8" width="26.7109375" customWidth="1"/>
    <col min="9" max="9" width="9.28515625" customWidth="1"/>
  </cols>
  <sheetData>
    <row r="1" spans="1:9" ht="15.75" x14ac:dyDescent="0.25">
      <c r="A1" s="2" t="s">
        <v>79</v>
      </c>
      <c r="B1" s="4" t="s">
        <v>0</v>
      </c>
      <c r="C1" s="2" t="s">
        <v>83</v>
      </c>
      <c r="D1" s="4" t="s">
        <v>1</v>
      </c>
      <c r="E1" s="2" t="s">
        <v>83</v>
      </c>
      <c r="F1" s="2" t="s">
        <v>2</v>
      </c>
      <c r="G1" s="2" t="s">
        <v>83</v>
      </c>
      <c r="H1" s="2" t="s">
        <v>3</v>
      </c>
      <c r="I1" s="2" t="s">
        <v>83</v>
      </c>
    </row>
    <row r="2" spans="1:9" x14ac:dyDescent="0.25">
      <c r="A2" s="14">
        <v>1</v>
      </c>
      <c r="B2" s="29" t="s">
        <v>21</v>
      </c>
      <c r="C2" s="30">
        <v>1200</v>
      </c>
      <c r="D2" s="29" t="s">
        <v>22</v>
      </c>
      <c r="E2" s="14">
        <v>1200</v>
      </c>
      <c r="F2" s="15" t="s">
        <v>36</v>
      </c>
      <c r="G2" s="14">
        <v>1200</v>
      </c>
      <c r="H2" s="15" t="s">
        <v>66</v>
      </c>
      <c r="I2" s="59">
        <v>1200</v>
      </c>
    </row>
    <row r="3" spans="1:9" x14ac:dyDescent="0.25">
      <c r="A3" s="14">
        <v>2</v>
      </c>
      <c r="B3" s="15" t="s">
        <v>4</v>
      </c>
      <c r="C3" s="14">
        <v>1200</v>
      </c>
      <c r="D3" s="15" t="s">
        <v>19</v>
      </c>
      <c r="E3" s="14">
        <v>1200</v>
      </c>
      <c r="F3" s="15" t="s">
        <v>37</v>
      </c>
      <c r="G3" s="14">
        <v>1200</v>
      </c>
      <c r="H3" s="15" t="s">
        <v>53</v>
      </c>
      <c r="I3" s="59">
        <v>1200</v>
      </c>
    </row>
    <row r="4" spans="1:9" x14ac:dyDescent="0.25">
      <c r="A4" s="14">
        <v>3</v>
      </c>
      <c r="B4" s="15" t="s">
        <v>6</v>
      </c>
      <c r="C4" s="14">
        <v>1200</v>
      </c>
      <c r="D4" s="15" t="s">
        <v>23</v>
      </c>
      <c r="E4" s="14">
        <v>1200</v>
      </c>
      <c r="F4" s="15" t="s">
        <v>38</v>
      </c>
      <c r="G4" s="14">
        <v>1200</v>
      </c>
      <c r="H4" s="15" t="s">
        <v>52</v>
      </c>
      <c r="I4" s="59">
        <v>1200</v>
      </c>
    </row>
    <row r="5" spans="1:9" x14ac:dyDescent="0.25">
      <c r="A5" s="14">
        <v>4</v>
      </c>
      <c r="B5" s="15" t="s">
        <v>5</v>
      </c>
      <c r="C5" s="14">
        <v>1200</v>
      </c>
      <c r="D5" s="15" t="s">
        <v>24</v>
      </c>
      <c r="E5" s="14">
        <v>1200</v>
      </c>
      <c r="F5" s="15" t="s">
        <v>70</v>
      </c>
      <c r="G5" s="14">
        <v>1200</v>
      </c>
      <c r="H5" s="15" t="s">
        <v>67</v>
      </c>
      <c r="I5" s="59">
        <v>1200</v>
      </c>
    </row>
    <row r="6" spans="1:9" x14ac:dyDescent="0.25">
      <c r="A6" s="14">
        <v>5</v>
      </c>
      <c r="B6" s="15" t="s">
        <v>81</v>
      </c>
      <c r="C6" s="14">
        <v>1200</v>
      </c>
      <c r="D6" s="15" t="s">
        <v>20</v>
      </c>
      <c r="E6" s="14">
        <v>1200</v>
      </c>
      <c r="F6" s="15" t="s">
        <v>39</v>
      </c>
      <c r="G6" s="14">
        <v>1200</v>
      </c>
      <c r="H6" s="15" t="s">
        <v>54</v>
      </c>
      <c r="I6" s="59">
        <v>1200</v>
      </c>
    </row>
    <row r="7" spans="1:9" x14ac:dyDescent="0.25">
      <c r="A7" s="14">
        <v>6</v>
      </c>
      <c r="B7" s="15" t="s">
        <v>7</v>
      </c>
      <c r="C7" s="14">
        <v>1200</v>
      </c>
      <c r="D7" s="15" t="s">
        <v>26</v>
      </c>
      <c r="E7" s="14">
        <v>1200</v>
      </c>
      <c r="F7" s="15" t="s">
        <v>46</v>
      </c>
      <c r="G7" s="14">
        <v>1200</v>
      </c>
      <c r="H7" s="15" t="s">
        <v>56</v>
      </c>
      <c r="I7" s="59">
        <v>1200</v>
      </c>
    </row>
    <row r="8" spans="1:9" x14ac:dyDescent="0.25">
      <c r="A8" s="14">
        <v>7</v>
      </c>
      <c r="B8" s="15" t="s">
        <v>8</v>
      </c>
      <c r="C8" s="14">
        <v>1200</v>
      </c>
      <c r="D8" s="15" t="s">
        <v>25</v>
      </c>
      <c r="E8" s="14">
        <v>1200</v>
      </c>
      <c r="F8" s="15" t="s">
        <v>40</v>
      </c>
      <c r="G8" s="14">
        <v>1200</v>
      </c>
      <c r="H8" s="15" t="s">
        <v>60</v>
      </c>
      <c r="I8" s="59">
        <v>1200</v>
      </c>
    </row>
    <row r="9" spans="1:9" x14ac:dyDescent="0.25">
      <c r="A9" s="14">
        <v>8</v>
      </c>
      <c r="B9" s="15" t="s">
        <v>9</v>
      </c>
      <c r="C9" s="14">
        <v>1200</v>
      </c>
      <c r="D9" s="15" t="s">
        <v>57</v>
      </c>
      <c r="E9" s="14"/>
      <c r="F9" s="15" t="s">
        <v>41</v>
      </c>
      <c r="G9" s="14">
        <v>1200</v>
      </c>
      <c r="H9" s="15" t="s">
        <v>69</v>
      </c>
      <c r="I9" s="59">
        <v>1200</v>
      </c>
    </row>
    <row r="10" spans="1:9" x14ac:dyDescent="0.25">
      <c r="A10" s="14">
        <v>9</v>
      </c>
      <c r="B10" s="15" t="s">
        <v>10</v>
      </c>
      <c r="C10" s="58">
        <v>1200</v>
      </c>
      <c r="D10" s="31" t="s">
        <v>28</v>
      </c>
      <c r="E10" s="14">
        <v>1200</v>
      </c>
      <c r="F10" s="15" t="s">
        <v>42</v>
      </c>
      <c r="G10" s="14">
        <v>1200</v>
      </c>
      <c r="H10" s="15" t="s">
        <v>31</v>
      </c>
      <c r="I10" s="59"/>
    </row>
    <row r="11" spans="1:9" x14ac:dyDescent="0.25">
      <c r="A11" s="14">
        <v>10</v>
      </c>
      <c r="B11" s="15" t="s">
        <v>11</v>
      </c>
      <c r="C11" s="14"/>
      <c r="D11" s="15" t="s">
        <v>29</v>
      </c>
      <c r="E11" s="14">
        <v>1200</v>
      </c>
      <c r="F11" s="15" t="s">
        <v>43</v>
      </c>
      <c r="G11" s="14"/>
      <c r="H11" s="15" t="s">
        <v>200</v>
      </c>
      <c r="I11" s="59">
        <v>1200</v>
      </c>
    </row>
    <row r="12" spans="1:9" x14ac:dyDescent="0.25">
      <c r="A12" s="14">
        <v>11</v>
      </c>
      <c r="B12" s="15" t="s">
        <v>13</v>
      </c>
      <c r="C12" s="14">
        <v>1200</v>
      </c>
      <c r="D12" s="15" t="s">
        <v>55</v>
      </c>
      <c r="E12" s="14">
        <v>1200</v>
      </c>
      <c r="F12" s="15" t="s">
        <v>44</v>
      </c>
      <c r="G12" s="14">
        <v>1200</v>
      </c>
      <c r="H12" s="15" t="s">
        <v>59</v>
      </c>
      <c r="I12" s="59">
        <v>1200</v>
      </c>
    </row>
    <row r="13" spans="1:9" x14ac:dyDescent="0.25">
      <c r="A13" s="14">
        <v>12</v>
      </c>
      <c r="B13" s="15" t="s">
        <v>12</v>
      </c>
      <c r="C13" s="14">
        <v>1200</v>
      </c>
      <c r="D13" s="15" t="s">
        <v>30</v>
      </c>
      <c r="E13" s="14"/>
      <c r="F13" s="15" t="s">
        <v>199</v>
      </c>
      <c r="G13" s="14">
        <v>1200</v>
      </c>
      <c r="H13" s="15" t="s">
        <v>201</v>
      </c>
      <c r="I13" s="59"/>
    </row>
    <row r="14" spans="1:9" x14ac:dyDescent="0.25">
      <c r="A14" s="14">
        <v>13</v>
      </c>
      <c r="B14" s="15" t="s">
        <v>14</v>
      </c>
      <c r="C14" s="14"/>
      <c r="D14" s="15" t="s">
        <v>61</v>
      </c>
      <c r="E14" s="14"/>
      <c r="F14" s="15" t="s">
        <v>45</v>
      </c>
      <c r="G14" s="14"/>
      <c r="H14" s="15" t="s">
        <v>202</v>
      </c>
      <c r="I14" s="59">
        <v>1200</v>
      </c>
    </row>
    <row r="15" spans="1:9" x14ac:dyDescent="0.25">
      <c r="A15" s="14">
        <v>14</v>
      </c>
      <c r="B15" s="15" t="s">
        <v>15</v>
      </c>
      <c r="C15" s="14">
        <v>1200</v>
      </c>
      <c r="D15" s="15" t="s">
        <v>198</v>
      </c>
      <c r="E15" s="14"/>
      <c r="F15" s="15" t="s">
        <v>47</v>
      </c>
      <c r="G15" s="14">
        <v>1200</v>
      </c>
      <c r="H15" s="15" t="s">
        <v>62</v>
      </c>
      <c r="I15" s="59">
        <v>1200</v>
      </c>
    </row>
    <row r="16" spans="1:9" x14ac:dyDescent="0.25">
      <c r="A16" s="14">
        <v>15</v>
      </c>
      <c r="B16" s="15" t="s">
        <v>16</v>
      </c>
      <c r="C16" s="14">
        <v>1200</v>
      </c>
      <c r="D16" s="15" t="s">
        <v>32</v>
      </c>
      <c r="E16" s="14">
        <v>1200</v>
      </c>
      <c r="F16" s="15" t="s">
        <v>48</v>
      </c>
      <c r="G16" s="57"/>
      <c r="H16" s="16" t="s">
        <v>77</v>
      </c>
      <c r="I16" s="60">
        <v>1200</v>
      </c>
    </row>
    <row r="17" spans="1:11" x14ac:dyDescent="0.25">
      <c r="A17" s="14">
        <v>16</v>
      </c>
      <c r="B17" s="15" t="s">
        <v>304</v>
      </c>
      <c r="C17" s="14">
        <v>1200</v>
      </c>
      <c r="D17" s="15" t="s">
        <v>196</v>
      </c>
      <c r="E17" s="14">
        <v>1200</v>
      </c>
      <c r="F17" s="15" t="s">
        <v>82</v>
      </c>
      <c r="G17" s="14">
        <v>1200</v>
      </c>
      <c r="H17" s="15" t="s">
        <v>78</v>
      </c>
      <c r="I17" s="59"/>
    </row>
    <row r="18" spans="1:11" x14ac:dyDescent="0.25">
      <c r="A18" s="14">
        <v>17</v>
      </c>
      <c r="B18" s="15" t="s">
        <v>195</v>
      </c>
      <c r="C18" s="57">
        <v>1200</v>
      </c>
      <c r="D18" s="16" t="s">
        <v>203</v>
      </c>
      <c r="E18" s="57">
        <v>1200</v>
      </c>
      <c r="F18" s="16" t="s">
        <v>221</v>
      </c>
      <c r="G18" s="14">
        <v>1200</v>
      </c>
      <c r="H18" s="15" t="s">
        <v>204</v>
      </c>
      <c r="I18" s="59"/>
    </row>
    <row r="19" spans="1:11" x14ac:dyDescent="0.25">
      <c r="A19" s="14">
        <v>18</v>
      </c>
      <c r="B19" s="15" t="s">
        <v>209</v>
      </c>
      <c r="C19" s="14" t="s">
        <v>289</v>
      </c>
      <c r="D19" s="15" t="s">
        <v>206</v>
      </c>
      <c r="E19" s="14"/>
      <c r="F19" s="15" t="s">
        <v>205</v>
      </c>
      <c r="G19" s="14"/>
      <c r="H19" s="61" t="s">
        <v>210</v>
      </c>
      <c r="I19" s="60">
        <v>1200</v>
      </c>
    </row>
    <row r="20" spans="1:11" x14ac:dyDescent="0.25">
      <c r="A20" s="14">
        <v>19</v>
      </c>
      <c r="B20" s="15" t="s">
        <v>227</v>
      </c>
      <c r="C20" s="14">
        <v>1200</v>
      </c>
      <c r="D20" s="15" t="s">
        <v>218</v>
      </c>
      <c r="E20" s="14">
        <v>1200</v>
      </c>
      <c r="F20" s="15" t="s">
        <v>228</v>
      </c>
      <c r="G20" s="14">
        <v>1200</v>
      </c>
      <c r="H20" s="15" t="s">
        <v>222</v>
      </c>
      <c r="I20" s="59"/>
    </row>
    <row r="21" spans="1:11" x14ac:dyDescent="0.25">
      <c r="A21" s="14">
        <v>20</v>
      </c>
      <c r="B21" s="15" t="s">
        <v>247</v>
      </c>
      <c r="C21" s="14"/>
      <c r="D21" s="15" t="s">
        <v>237</v>
      </c>
      <c r="E21" s="14">
        <v>1200</v>
      </c>
      <c r="F21" s="15" t="s">
        <v>51</v>
      </c>
      <c r="G21" s="14"/>
      <c r="H21" s="15" t="s">
        <v>63</v>
      </c>
      <c r="I21" s="59">
        <v>1200</v>
      </c>
    </row>
    <row r="22" spans="1:11" x14ac:dyDescent="0.25">
      <c r="E22" s="35"/>
    </row>
    <row r="23" spans="1:11" ht="15.75" x14ac:dyDescent="0.25">
      <c r="A23" s="33" t="s">
        <v>79</v>
      </c>
      <c r="B23" s="34" t="s">
        <v>18</v>
      </c>
      <c r="C23" s="34" t="s">
        <v>83</v>
      </c>
      <c r="D23" s="34" t="s">
        <v>35</v>
      </c>
      <c r="E23" s="34" t="s">
        <v>83</v>
      </c>
      <c r="F23" s="34" t="s">
        <v>49</v>
      </c>
      <c r="G23" s="34" t="s">
        <v>83</v>
      </c>
      <c r="H23" s="34" t="s">
        <v>301</v>
      </c>
      <c r="I23" s="34" t="s">
        <v>83</v>
      </c>
      <c r="K23" s="32"/>
    </row>
    <row r="24" spans="1:11" x14ac:dyDescent="0.25">
      <c r="A24" s="30">
        <v>1</v>
      </c>
      <c r="B24" s="29" t="s">
        <v>17</v>
      </c>
      <c r="C24" s="29"/>
      <c r="D24" s="29" t="s">
        <v>33</v>
      </c>
      <c r="E24" s="29">
        <v>1200</v>
      </c>
      <c r="F24" s="29" t="s">
        <v>50</v>
      </c>
      <c r="G24" s="29">
        <v>1200</v>
      </c>
      <c r="H24" s="29" t="s">
        <v>63</v>
      </c>
      <c r="I24" s="29"/>
    </row>
    <row r="25" spans="1:11" x14ac:dyDescent="0.25">
      <c r="A25" s="14">
        <v>2</v>
      </c>
      <c r="B25" s="15" t="s">
        <v>71</v>
      </c>
      <c r="C25" s="15"/>
      <c r="D25" s="15" t="s">
        <v>34</v>
      </c>
      <c r="E25" s="15">
        <v>1200</v>
      </c>
      <c r="F25" s="15" t="s">
        <v>255</v>
      </c>
      <c r="G25" s="15"/>
      <c r="H25" s="15" t="s">
        <v>229</v>
      </c>
      <c r="I25" s="14" t="s">
        <v>289</v>
      </c>
    </row>
    <row r="27" spans="1:11" x14ac:dyDescent="0.25">
      <c r="A27" s="49"/>
      <c r="B27" s="49" t="s">
        <v>299</v>
      </c>
      <c r="C27" s="52">
        <f>SUM(C2:C25)</f>
        <v>19200</v>
      </c>
      <c r="D27" s="52"/>
      <c r="E27" s="52">
        <f>SUM(E2:E25)</f>
        <v>20400</v>
      </c>
      <c r="F27" s="52"/>
      <c r="G27" s="52">
        <f>SUM(G2:G25)</f>
        <v>19200</v>
      </c>
      <c r="H27" s="52"/>
      <c r="I27" s="52">
        <f>SUM(I2:I25)</f>
        <v>18000</v>
      </c>
      <c r="J27">
        <f>SUM(C27:I27)</f>
        <v>76800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4B10-A55E-4AF5-AB21-81CEC32C427B}">
  <sheetPr codeName="Sheet8"/>
  <dimension ref="A1:I24"/>
  <sheetViews>
    <sheetView workbookViewId="0">
      <selection activeCell="B17" sqref="B17"/>
    </sheetView>
  </sheetViews>
  <sheetFormatPr defaultRowHeight="15" x14ac:dyDescent="0.25"/>
  <cols>
    <col min="2" max="2" width="30.28515625" customWidth="1"/>
    <col min="3" max="3" width="9.85546875" customWidth="1"/>
    <col min="4" max="4" width="28" customWidth="1"/>
    <col min="5" max="5" width="10.140625" customWidth="1"/>
    <col min="6" max="6" width="29" customWidth="1"/>
    <col min="7" max="7" width="9.85546875" customWidth="1"/>
    <col min="8" max="8" width="28.28515625" customWidth="1"/>
    <col min="9" max="9" width="9.42578125" customWidth="1"/>
  </cols>
  <sheetData>
    <row r="1" spans="1:9" ht="15.75" x14ac:dyDescent="0.25">
      <c r="A1" s="2" t="s">
        <v>64</v>
      </c>
      <c r="B1" s="4" t="s">
        <v>0</v>
      </c>
      <c r="D1" s="4" t="s">
        <v>1</v>
      </c>
      <c r="F1" s="2" t="s">
        <v>2</v>
      </c>
      <c r="H1" s="2" t="s">
        <v>3</v>
      </c>
    </row>
    <row r="2" spans="1:9" x14ac:dyDescent="0.25">
      <c r="A2" s="14">
        <v>1</v>
      </c>
      <c r="B2" s="29" t="s">
        <v>21</v>
      </c>
      <c r="C2" s="53" t="s">
        <v>187</v>
      </c>
      <c r="D2" s="29" t="s">
        <v>22</v>
      </c>
      <c r="E2" s="54" t="s">
        <v>188</v>
      </c>
      <c r="F2" s="15" t="s">
        <v>36</v>
      </c>
      <c r="G2" s="54" t="s">
        <v>190</v>
      </c>
      <c r="H2" s="15" t="s">
        <v>66</v>
      </c>
      <c r="I2" s="54" t="s">
        <v>190</v>
      </c>
    </row>
    <row r="3" spans="1:9" x14ac:dyDescent="0.25">
      <c r="A3" s="14">
        <v>2</v>
      </c>
      <c r="B3" s="15" t="s">
        <v>4</v>
      </c>
      <c r="C3" s="28" t="s">
        <v>185</v>
      </c>
      <c r="D3" s="15" t="s">
        <v>19</v>
      </c>
      <c r="E3" s="16" t="s">
        <v>185</v>
      </c>
      <c r="F3" s="15" t="s">
        <v>37</v>
      </c>
      <c r="G3" s="28" t="s">
        <v>191</v>
      </c>
      <c r="H3" s="15" t="s">
        <v>53</v>
      </c>
      <c r="I3" s="28" t="s">
        <v>191</v>
      </c>
    </row>
    <row r="4" spans="1:9" x14ac:dyDescent="0.25">
      <c r="A4" s="14">
        <v>3</v>
      </c>
      <c r="B4" s="15" t="s">
        <v>6</v>
      </c>
      <c r="C4" s="28" t="s">
        <v>185</v>
      </c>
      <c r="D4" s="15" t="s">
        <v>23</v>
      </c>
      <c r="E4" s="54" t="s">
        <v>188</v>
      </c>
      <c r="F4" s="15" t="s">
        <v>38</v>
      </c>
      <c r="G4" s="54" t="s">
        <v>190</v>
      </c>
      <c r="H4" s="15" t="s">
        <v>52</v>
      </c>
      <c r="I4" s="28" t="s">
        <v>191</v>
      </c>
    </row>
    <row r="5" spans="1:9" x14ac:dyDescent="0.25">
      <c r="A5" s="14">
        <v>4</v>
      </c>
      <c r="B5" s="15" t="s">
        <v>5</v>
      </c>
      <c r="C5" s="53" t="s">
        <v>186</v>
      </c>
      <c r="D5" s="15" t="s">
        <v>24</v>
      </c>
      <c r="E5" s="16" t="s">
        <v>185</v>
      </c>
      <c r="F5" s="15" t="s">
        <v>70</v>
      </c>
      <c r="G5" s="28" t="s">
        <v>191</v>
      </c>
      <c r="H5" s="15" t="s">
        <v>67</v>
      </c>
      <c r="I5" s="54" t="s">
        <v>190</v>
      </c>
    </row>
    <row r="6" spans="1:9" x14ac:dyDescent="0.25">
      <c r="A6" s="14">
        <v>5</v>
      </c>
      <c r="B6" s="15" t="s">
        <v>81</v>
      </c>
      <c r="C6" s="28" t="s">
        <v>185</v>
      </c>
      <c r="D6" s="15" t="s">
        <v>20</v>
      </c>
      <c r="E6" s="16" t="s">
        <v>185</v>
      </c>
      <c r="F6" s="15" t="s">
        <v>39</v>
      </c>
      <c r="G6" s="54" t="s">
        <v>190</v>
      </c>
      <c r="H6" s="15" t="s">
        <v>54</v>
      </c>
      <c r="I6" s="28" t="s">
        <v>191</v>
      </c>
    </row>
    <row r="7" spans="1:9" x14ac:dyDescent="0.25">
      <c r="A7" s="14">
        <v>6</v>
      </c>
      <c r="B7" s="15" t="s">
        <v>7</v>
      </c>
      <c r="C7" s="53" t="s">
        <v>187</v>
      </c>
      <c r="D7" s="15" t="s">
        <v>26</v>
      </c>
      <c r="E7" s="54" t="s">
        <v>189</v>
      </c>
      <c r="F7" s="15" t="s">
        <v>46</v>
      </c>
      <c r="G7" s="54" t="s">
        <v>190</v>
      </c>
      <c r="H7" s="15" t="s">
        <v>56</v>
      </c>
      <c r="I7" s="28" t="s">
        <v>191</v>
      </c>
    </row>
    <row r="8" spans="1:9" x14ac:dyDescent="0.25">
      <c r="A8" s="14">
        <v>7</v>
      </c>
      <c r="B8" s="15" t="s">
        <v>8</v>
      </c>
      <c r="C8" s="53" t="s">
        <v>186</v>
      </c>
      <c r="D8" s="15" t="s">
        <v>25</v>
      </c>
      <c r="E8" s="54" t="s">
        <v>189</v>
      </c>
      <c r="F8" s="15" t="s">
        <v>40</v>
      </c>
      <c r="G8" s="28" t="s">
        <v>191</v>
      </c>
      <c r="H8" s="15" t="s">
        <v>60</v>
      </c>
      <c r="I8" s="28" t="s">
        <v>191</v>
      </c>
    </row>
    <row r="9" spans="1:9" x14ac:dyDescent="0.25">
      <c r="A9" s="14">
        <v>8</v>
      </c>
      <c r="B9" s="15" t="s">
        <v>9</v>
      </c>
      <c r="C9" s="53" t="s">
        <v>186</v>
      </c>
      <c r="D9" s="15" t="s">
        <v>57</v>
      </c>
      <c r="E9" s="16" t="s">
        <v>185</v>
      </c>
      <c r="F9" s="15" t="s">
        <v>41</v>
      </c>
      <c r="G9" s="28" t="s">
        <v>191</v>
      </c>
      <c r="H9" s="15" t="s">
        <v>69</v>
      </c>
      <c r="I9" s="28" t="s">
        <v>191</v>
      </c>
    </row>
    <row r="10" spans="1:9" x14ac:dyDescent="0.25">
      <c r="A10" s="14">
        <v>9</v>
      </c>
      <c r="B10" s="15" t="s">
        <v>10</v>
      </c>
      <c r="C10" s="28" t="s">
        <v>185</v>
      </c>
      <c r="D10" s="31" t="s">
        <v>28</v>
      </c>
      <c r="E10" s="16" t="s">
        <v>185</v>
      </c>
      <c r="F10" s="15" t="s">
        <v>42</v>
      </c>
      <c r="G10" s="28" t="s">
        <v>191</v>
      </c>
      <c r="H10" s="15" t="s">
        <v>31</v>
      </c>
      <c r="I10" s="54" t="s">
        <v>189</v>
      </c>
    </row>
    <row r="11" spans="1:9" x14ac:dyDescent="0.25">
      <c r="A11" s="14">
        <v>10</v>
      </c>
      <c r="B11" s="15" t="s">
        <v>11</v>
      </c>
      <c r="C11" s="28" t="s">
        <v>185</v>
      </c>
      <c r="D11" s="15" t="s">
        <v>29</v>
      </c>
      <c r="E11" s="16" t="s">
        <v>185</v>
      </c>
      <c r="F11" s="15" t="s">
        <v>43</v>
      </c>
      <c r="G11" s="28" t="s">
        <v>191</v>
      </c>
      <c r="H11" s="15" t="s">
        <v>200</v>
      </c>
      <c r="I11" s="54" t="s">
        <v>190</v>
      </c>
    </row>
    <row r="12" spans="1:9" x14ac:dyDescent="0.25">
      <c r="A12" s="14">
        <v>11</v>
      </c>
      <c r="B12" s="15" t="s">
        <v>13</v>
      </c>
      <c r="C12" s="28" t="s">
        <v>185</v>
      </c>
      <c r="D12" s="15" t="s">
        <v>55</v>
      </c>
      <c r="E12" s="16" t="s">
        <v>185</v>
      </c>
      <c r="F12" s="15" t="s">
        <v>44</v>
      </c>
      <c r="G12" s="28" t="s">
        <v>191</v>
      </c>
      <c r="H12" s="15" t="s">
        <v>59</v>
      </c>
      <c r="I12" s="28" t="s">
        <v>191</v>
      </c>
    </row>
    <row r="13" spans="1:9" x14ac:dyDescent="0.25">
      <c r="A13" s="14">
        <v>12</v>
      </c>
      <c r="B13" s="15" t="s">
        <v>12</v>
      </c>
      <c r="C13" s="28" t="s">
        <v>185</v>
      </c>
      <c r="D13" s="15" t="s">
        <v>30</v>
      </c>
      <c r="E13" s="16" t="s">
        <v>185</v>
      </c>
      <c r="F13" s="15" t="s">
        <v>199</v>
      </c>
      <c r="G13" s="28" t="s">
        <v>191</v>
      </c>
      <c r="H13" s="15" t="s">
        <v>201</v>
      </c>
      <c r="I13" s="28" t="s">
        <v>191</v>
      </c>
    </row>
    <row r="14" spans="1:9" x14ac:dyDescent="0.25">
      <c r="A14" s="14">
        <v>13</v>
      </c>
      <c r="B14" s="15" t="s">
        <v>14</v>
      </c>
      <c r="C14" s="28" t="s">
        <v>185</v>
      </c>
      <c r="D14" s="15" t="s">
        <v>61</v>
      </c>
      <c r="E14" s="16" t="s">
        <v>185</v>
      </c>
      <c r="F14" s="15" t="s">
        <v>45</v>
      </c>
      <c r="G14" s="28" t="s">
        <v>191</v>
      </c>
      <c r="H14" s="15" t="s">
        <v>202</v>
      </c>
      <c r="I14" s="28" t="s">
        <v>191</v>
      </c>
    </row>
    <row r="15" spans="1:9" x14ac:dyDescent="0.25">
      <c r="A15" s="14">
        <v>14</v>
      </c>
      <c r="B15" s="15" t="s">
        <v>15</v>
      </c>
      <c r="C15" s="28" t="s">
        <v>185</v>
      </c>
      <c r="D15" s="15" t="s">
        <v>198</v>
      </c>
      <c r="E15" s="16" t="s">
        <v>185</v>
      </c>
      <c r="F15" s="15" t="s">
        <v>47</v>
      </c>
      <c r="G15" s="28" t="s">
        <v>191</v>
      </c>
      <c r="H15" s="15" t="s">
        <v>62</v>
      </c>
      <c r="I15" s="28" t="s">
        <v>191</v>
      </c>
    </row>
    <row r="16" spans="1:9" x14ac:dyDescent="0.25">
      <c r="A16" s="14">
        <v>15</v>
      </c>
      <c r="B16" s="15" t="s">
        <v>16</v>
      </c>
      <c r="C16" s="28" t="s">
        <v>185</v>
      </c>
      <c r="D16" s="15" t="s">
        <v>32</v>
      </c>
      <c r="E16" s="16" t="s">
        <v>185</v>
      </c>
      <c r="F16" s="15" t="s">
        <v>48</v>
      </c>
      <c r="G16" s="28" t="s">
        <v>191</v>
      </c>
      <c r="H16" s="16" t="s">
        <v>77</v>
      </c>
      <c r="I16" s="28" t="s">
        <v>191</v>
      </c>
    </row>
    <row r="17" spans="1:9" x14ac:dyDescent="0.25">
      <c r="A17" s="14">
        <v>16</v>
      </c>
      <c r="B17" s="15" t="s">
        <v>304</v>
      </c>
      <c r="C17" s="28" t="s">
        <v>185</v>
      </c>
      <c r="D17" s="15" t="s">
        <v>196</v>
      </c>
      <c r="E17" s="16" t="s">
        <v>185</v>
      </c>
      <c r="F17" s="15" t="s">
        <v>82</v>
      </c>
      <c r="G17" s="28" t="s">
        <v>191</v>
      </c>
      <c r="H17" s="15" t="s">
        <v>78</v>
      </c>
      <c r="I17" s="28" t="s">
        <v>191</v>
      </c>
    </row>
    <row r="18" spans="1:9" x14ac:dyDescent="0.25">
      <c r="A18" s="14">
        <v>17</v>
      </c>
      <c r="B18" s="15" t="s">
        <v>17</v>
      </c>
      <c r="C18" s="28" t="s">
        <v>185</v>
      </c>
      <c r="D18" s="16" t="s">
        <v>193</v>
      </c>
      <c r="E18" s="16" t="s">
        <v>185</v>
      </c>
      <c r="F18" s="16" t="s">
        <v>194</v>
      </c>
      <c r="G18" s="28" t="s">
        <v>191</v>
      </c>
      <c r="H18" s="15" t="s">
        <v>192</v>
      </c>
      <c r="I18" s="28" t="s">
        <v>191</v>
      </c>
    </row>
    <row r="19" spans="1:9" x14ac:dyDescent="0.25">
      <c r="A19" s="14">
        <v>18</v>
      </c>
      <c r="B19" s="15" t="s">
        <v>71</v>
      </c>
      <c r="C19" s="28" t="s">
        <v>185</v>
      </c>
      <c r="D19" s="15" t="s">
        <v>33</v>
      </c>
      <c r="E19" s="16" t="s">
        <v>185</v>
      </c>
      <c r="F19" s="15" t="s">
        <v>50</v>
      </c>
      <c r="G19" s="28" t="s">
        <v>191</v>
      </c>
      <c r="H19" s="15" t="s">
        <v>63</v>
      </c>
      <c r="I19" s="28" t="s">
        <v>191</v>
      </c>
    </row>
    <row r="20" spans="1:9" x14ac:dyDescent="0.25">
      <c r="A20" s="14">
        <v>19</v>
      </c>
      <c r="B20" s="15" t="s">
        <v>195</v>
      </c>
      <c r="C20" s="28" t="s">
        <v>185</v>
      </c>
      <c r="D20" s="15" t="s">
        <v>34</v>
      </c>
      <c r="E20" s="16" t="s">
        <v>185</v>
      </c>
      <c r="F20" s="15" t="s">
        <v>51</v>
      </c>
      <c r="G20" s="28" t="s">
        <v>191</v>
      </c>
      <c r="H20" s="15" t="s">
        <v>65</v>
      </c>
      <c r="I20" s="28" t="s">
        <v>191</v>
      </c>
    </row>
    <row r="22" spans="1:9" ht="15.75" x14ac:dyDescent="0.25">
      <c r="A22" s="5" t="s">
        <v>64</v>
      </c>
      <c r="B22" s="5" t="s">
        <v>18</v>
      </c>
      <c r="D22" s="5" t="s">
        <v>35</v>
      </c>
      <c r="F22" s="5" t="s">
        <v>49</v>
      </c>
      <c r="H22" s="5" t="s">
        <v>301</v>
      </c>
    </row>
    <row r="23" spans="1:9" x14ac:dyDescent="0.25">
      <c r="A23" s="14">
        <v>1</v>
      </c>
      <c r="B23" s="15" t="s">
        <v>17</v>
      </c>
      <c r="C23" s="28"/>
      <c r="D23" s="15" t="s">
        <v>33</v>
      </c>
      <c r="E23" s="28"/>
      <c r="F23" s="15" t="s">
        <v>50</v>
      </c>
      <c r="G23" s="28"/>
      <c r="H23" s="15" t="s">
        <v>63</v>
      </c>
    </row>
    <row r="24" spans="1:9" x14ac:dyDescent="0.25">
      <c r="A24" s="14">
        <v>2</v>
      </c>
      <c r="B24" s="15" t="s">
        <v>71</v>
      </c>
      <c r="C24" s="28"/>
      <c r="D24" s="15" t="s">
        <v>34</v>
      </c>
      <c r="E24" s="28"/>
      <c r="F24" s="15" t="s">
        <v>51</v>
      </c>
      <c r="G24" s="28"/>
      <c r="H24" s="15" t="s">
        <v>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A03E-913B-4389-9BB2-4E9FF67EA72F}">
  <sheetPr codeName="Sheet9"/>
  <dimension ref="A1:L39"/>
  <sheetViews>
    <sheetView workbookViewId="0">
      <selection activeCell="J18" sqref="J18"/>
    </sheetView>
  </sheetViews>
  <sheetFormatPr defaultRowHeight="15" x14ac:dyDescent="0.25"/>
  <cols>
    <col min="2" max="2" width="31.85546875" customWidth="1"/>
    <col min="3" max="3" width="12.28515625" customWidth="1"/>
    <col min="4" max="4" width="14.140625" customWidth="1"/>
    <col min="5" max="5" width="11.140625" customWidth="1"/>
    <col min="6" max="6" width="28.85546875" customWidth="1"/>
    <col min="7" max="7" width="10.85546875" customWidth="1"/>
    <col min="8" max="8" width="16.7109375" customWidth="1"/>
    <col min="9" max="9" width="14.85546875" customWidth="1"/>
    <col min="10" max="10" width="23.140625" customWidth="1"/>
    <col min="11" max="11" width="14.42578125" customWidth="1"/>
    <col min="12" max="12" width="13.7109375" customWidth="1"/>
  </cols>
  <sheetData>
    <row r="1" spans="1:12" ht="15.75" x14ac:dyDescent="0.25">
      <c r="A1" s="7" t="s">
        <v>79</v>
      </c>
      <c r="B1" s="7" t="s">
        <v>74</v>
      </c>
      <c r="C1" s="7" t="s">
        <v>83</v>
      </c>
      <c r="D1" s="7" t="s">
        <v>84</v>
      </c>
      <c r="F1" s="7" t="s">
        <v>75</v>
      </c>
      <c r="G1" s="7" t="s">
        <v>83</v>
      </c>
      <c r="H1" s="7" t="s">
        <v>84</v>
      </c>
      <c r="J1" s="7" t="s">
        <v>76</v>
      </c>
      <c r="K1" s="7" t="s">
        <v>83</v>
      </c>
      <c r="L1" s="7" t="s">
        <v>84</v>
      </c>
    </row>
    <row r="2" spans="1:12" x14ac:dyDescent="0.25">
      <c r="A2" s="40">
        <v>1</v>
      </c>
      <c r="B2" s="41" t="s">
        <v>4</v>
      </c>
      <c r="C2" s="15"/>
      <c r="D2" s="15"/>
      <c r="E2" s="28"/>
      <c r="F2" s="41" t="s">
        <v>21</v>
      </c>
      <c r="G2" s="41"/>
      <c r="H2" s="15"/>
      <c r="I2" s="28"/>
      <c r="J2" s="41" t="s">
        <v>6</v>
      </c>
      <c r="K2" s="41">
        <v>1200</v>
      </c>
      <c r="L2" s="15"/>
    </row>
    <row r="3" spans="1:12" x14ac:dyDescent="0.25">
      <c r="A3" s="40">
        <v>2</v>
      </c>
      <c r="B3" s="41" t="s">
        <v>10</v>
      </c>
      <c r="C3" s="15"/>
      <c r="D3" s="15"/>
      <c r="E3" s="28"/>
      <c r="F3" s="41" t="s">
        <v>81</v>
      </c>
      <c r="G3" s="41">
        <v>1200</v>
      </c>
      <c r="H3" s="15"/>
      <c r="I3" s="28"/>
      <c r="J3" s="41" t="s">
        <v>5</v>
      </c>
      <c r="K3" s="41"/>
      <c r="L3" s="15"/>
    </row>
    <row r="4" spans="1:12" x14ac:dyDescent="0.25">
      <c r="A4" s="40">
        <v>3</v>
      </c>
      <c r="B4" s="41" t="s">
        <v>13</v>
      </c>
      <c r="C4" s="15"/>
      <c r="D4" s="15"/>
      <c r="E4" s="28"/>
      <c r="F4" s="41" t="s">
        <v>8</v>
      </c>
      <c r="G4" s="41"/>
      <c r="H4" s="15"/>
      <c r="I4" s="28"/>
      <c r="J4" s="41" t="s">
        <v>7</v>
      </c>
      <c r="K4" s="41"/>
      <c r="L4" s="15"/>
    </row>
    <row r="5" spans="1:12" x14ac:dyDescent="0.25">
      <c r="A5" s="40">
        <v>4</v>
      </c>
      <c r="B5" s="41" t="s">
        <v>14</v>
      </c>
      <c r="C5" s="15"/>
      <c r="D5" s="15"/>
      <c r="E5" s="28"/>
      <c r="F5" s="41" t="s">
        <v>11</v>
      </c>
      <c r="G5" s="41"/>
      <c r="H5" s="15"/>
      <c r="I5" s="28"/>
      <c r="J5" s="41" t="s">
        <v>9</v>
      </c>
      <c r="K5" s="41"/>
      <c r="L5" s="15"/>
    </row>
    <row r="6" spans="1:12" x14ac:dyDescent="0.25">
      <c r="A6" s="40">
        <v>5</v>
      </c>
      <c r="B6" s="41" t="s">
        <v>15</v>
      </c>
      <c r="C6" s="15"/>
      <c r="D6" s="15"/>
      <c r="E6" s="28"/>
      <c r="F6" s="41" t="s">
        <v>12</v>
      </c>
      <c r="G6" s="41">
        <v>1200</v>
      </c>
      <c r="H6" s="15"/>
      <c r="I6" s="28"/>
      <c r="J6" s="41" t="s">
        <v>17</v>
      </c>
      <c r="K6" s="41"/>
      <c r="L6" s="15"/>
    </row>
    <row r="7" spans="1:12" x14ac:dyDescent="0.25">
      <c r="A7" s="40">
        <v>6</v>
      </c>
      <c r="B7" s="41" t="s">
        <v>16</v>
      </c>
      <c r="C7" s="15"/>
      <c r="D7" s="15"/>
      <c r="E7" s="28"/>
      <c r="F7" s="41" t="s">
        <v>22</v>
      </c>
      <c r="G7" s="41"/>
      <c r="H7" s="15"/>
      <c r="I7" s="28"/>
      <c r="J7" s="41" t="s">
        <v>28</v>
      </c>
      <c r="K7" s="41"/>
      <c r="L7" s="15"/>
    </row>
    <row r="8" spans="1:12" x14ac:dyDescent="0.25">
      <c r="A8" s="40">
        <v>7</v>
      </c>
      <c r="B8" s="41" t="s">
        <v>71</v>
      </c>
      <c r="C8" s="15"/>
      <c r="D8" s="15"/>
      <c r="E8" s="28"/>
      <c r="F8" s="41" t="s">
        <v>23</v>
      </c>
      <c r="G8" s="41">
        <v>1200</v>
      </c>
      <c r="H8" s="15"/>
      <c r="I8" s="28"/>
      <c r="J8" s="41" t="s">
        <v>29</v>
      </c>
      <c r="K8" s="41"/>
      <c r="L8" s="15"/>
    </row>
    <row r="9" spans="1:12" x14ac:dyDescent="0.25">
      <c r="A9" s="40">
        <v>8</v>
      </c>
      <c r="B9" s="41" t="s">
        <v>19</v>
      </c>
      <c r="C9" s="15"/>
      <c r="D9" s="15"/>
      <c r="E9" s="28"/>
      <c r="F9" s="41" t="s">
        <v>20</v>
      </c>
      <c r="G9" s="41"/>
      <c r="H9" s="15"/>
      <c r="I9" s="28"/>
      <c r="J9" s="41" t="s">
        <v>32</v>
      </c>
      <c r="K9" s="41"/>
      <c r="L9" s="15"/>
    </row>
    <row r="10" spans="1:12" x14ac:dyDescent="0.25">
      <c r="A10" s="40">
        <v>9</v>
      </c>
      <c r="B10" s="41" t="s">
        <v>24</v>
      </c>
      <c r="C10" s="15"/>
      <c r="D10" s="15"/>
      <c r="E10" s="28"/>
      <c r="F10" s="41" t="s">
        <v>26</v>
      </c>
      <c r="G10" s="41"/>
      <c r="H10" s="15"/>
      <c r="I10" s="28"/>
      <c r="J10" s="41" t="s">
        <v>33</v>
      </c>
      <c r="K10" s="41"/>
      <c r="L10" s="15"/>
    </row>
    <row r="11" spans="1:12" x14ac:dyDescent="0.25">
      <c r="A11" s="40">
        <v>10</v>
      </c>
      <c r="B11" s="41" t="s">
        <v>70</v>
      </c>
      <c r="C11" s="15"/>
      <c r="D11" s="15"/>
      <c r="E11" s="28"/>
      <c r="F11" s="41" t="s">
        <v>25</v>
      </c>
      <c r="G11" s="41">
        <v>1200</v>
      </c>
      <c r="H11" s="15"/>
      <c r="I11" s="28"/>
      <c r="J11" s="41" t="s">
        <v>37</v>
      </c>
      <c r="K11" s="41">
        <v>1200</v>
      </c>
      <c r="L11" s="15"/>
    </row>
    <row r="12" spans="1:12" x14ac:dyDescent="0.25">
      <c r="A12" s="40">
        <v>11</v>
      </c>
      <c r="B12" s="41" t="s">
        <v>44</v>
      </c>
      <c r="C12" s="15"/>
      <c r="D12" s="15"/>
      <c r="E12" s="28"/>
      <c r="F12" s="41" t="s">
        <v>27</v>
      </c>
      <c r="G12" s="41"/>
      <c r="H12" s="15"/>
      <c r="I12" s="28"/>
      <c r="J12" s="41" t="s">
        <v>39</v>
      </c>
      <c r="K12" s="41"/>
      <c r="L12" s="15"/>
    </row>
    <row r="13" spans="1:12" x14ac:dyDescent="0.25">
      <c r="A13" s="40">
        <v>12</v>
      </c>
      <c r="B13" s="41" t="s">
        <v>51</v>
      </c>
      <c r="C13" s="15"/>
      <c r="D13" s="15"/>
      <c r="E13" s="28"/>
      <c r="F13" s="41" t="s">
        <v>31</v>
      </c>
      <c r="G13" s="41"/>
      <c r="H13" s="15"/>
      <c r="I13" s="28"/>
      <c r="J13" s="41" t="s">
        <v>42</v>
      </c>
      <c r="K13" s="41"/>
      <c r="L13" s="15"/>
    </row>
    <row r="14" spans="1:12" x14ac:dyDescent="0.25">
      <c r="A14" s="40">
        <v>13</v>
      </c>
      <c r="B14" s="41" t="s">
        <v>53</v>
      </c>
      <c r="C14" s="15"/>
      <c r="D14" s="15"/>
      <c r="E14" s="28"/>
      <c r="F14" s="41" t="s">
        <v>30</v>
      </c>
      <c r="G14" s="41"/>
      <c r="H14" s="15"/>
      <c r="I14" s="28"/>
      <c r="J14" s="41" t="s">
        <v>55</v>
      </c>
      <c r="K14" s="41"/>
      <c r="L14" s="15"/>
    </row>
    <row r="15" spans="1:12" x14ac:dyDescent="0.25">
      <c r="A15" s="40">
        <v>14</v>
      </c>
      <c r="B15" s="41" t="s">
        <v>54</v>
      </c>
      <c r="C15" s="15"/>
      <c r="D15" s="15"/>
      <c r="E15" s="28"/>
      <c r="F15" s="41" t="s">
        <v>61</v>
      </c>
      <c r="G15" s="41"/>
      <c r="H15" s="15"/>
      <c r="I15" s="28"/>
      <c r="J15" s="41" t="s">
        <v>59</v>
      </c>
      <c r="K15" s="41"/>
      <c r="L15" s="15"/>
    </row>
    <row r="16" spans="1:12" x14ac:dyDescent="0.25">
      <c r="A16" s="40">
        <v>15</v>
      </c>
      <c r="B16" s="41" t="s">
        <v>69</v>
      </c>
      <c r="C16" s="15"/>
      <c r="D16" s="15"/>
      <c r="E16" s="28"/>
      <c r="F16" s="41" t="s">
        <v>72</v>
      </c>
      <c r="G16" s="41"/>
      <c r="H16" s="15"/>
      <c r="I16" s="28"/>
      <c r="J16" s="41" t="s">
        <v>62</v>
      </c>
      <c r="K16" s="41"/>
      <c r="L16" s="15"/>
    </row>
    <row r="17" spans="1:12" x14ac:dyDescent="0.25">
      <c r="A17" s="40">
        <v>16</v>
      </c>
      <c r="B17" s="41" t="s">
        <v>58</v>
      </c>
      <c r="C17" s="15"/>
      <c r="D17" s="15"/>
      <c r="E17" s="28"/>
      <c r="F17" s="41" t="s">
        <v>34</v>
      </c>
      <c r="G17" s="41"/>
      <c r="H17" s="15"/>
      <c r="I17" s="28"/>
      <c r="J17" s="41" t="s">
        <v>63</v>
      </c>
      <c r="K17" s="41"/>
      <c r="L17" s="15"/>
    </row>
    <row r="18" spans="1:12" x14ac:dyDescent="0.25">
      <c r="A18" s="40">
        <v>17</v>
      </c>
      <c r="B18" s="41" t="s">
        <v>68</v>
      </c>
      <c r="C18" s="15"/>
      <c r="D18" s="15"/>
      <c r="E18" s="28"/>
      <c r="F18" s="41" t="s">
        <v>36</v>
      </c>
      <c r="G18" s="41">
        <v>1200</v>
      </c>
      <c r="H18" s="15"/>
      <c r="I18" s="28"/>
      <c r="J18" s="15" t="s">
        <v>304</v>
      </c>
      <c r="K18" s="41"/>
      <c r="L18" s="15"/>
    </row>
    <row r="19" spans="1:12" x14ac:dyDescent="0.25">
      <c r="A19" s="40">
        <v>18</v>
      </c>
      <c r="B19" s="41" t="s">
        <v>78</v>
      </c>
      <c r="C19" s="15"/>
      <c r="D19" s="15"/>
      <c r="E19" s="28"/>
      <c r="F19" s="41" t="s">
        <v>38</v>
      </c>
      <c r="G19" s="41"/>
      <c r="H19" s="15"/>
      <c r="I19" s="28"/>
      <c r="J19" s="41" t="s">
        <v>196</v>
      </c>
      <c r="K19" s="41"/>
      <c r="L19" s="15"/>
    </row>
    <row r="20" spans="1:12" x14ac:dyDescent="0.25">
      <c r="A20" s="40">
        <v>19</v>
      </c>
      <c r="B20" s="41" t="s">
        <v>195</v>
      </c>
      <c r="C20" s="15"/>
      <c r="D20" s="15"/>
      <c r="E20" s="28"/>
      <c r="F20" s="41" t="s">
        <v>46</v>
      </c>
      <c r="G20" s="41"/>
      <c r="H20" s="15"/>
      <c r="I20" s="28"/>
      <c r="J20" s="41" t="s">
        <v>229</v>
      </c>
      <c r="K20" s="41"/>
      <c r="L20" s="15"/>
    </row>
    <row r="21" spans="1:12" x14ac:dyDescent="0.25">
      <c r="A21" s="40">
        <v>20</v>
      </c>
      <c r="B21" s="45" t="s">
        <v>194</v>
      </c>
      <c r="C21" s="15"/>
      <c r="D21" s="15"/>
      <c r="E21" s="28"/>
      <c r="F21" s="41" t="s">
        <v>40</v>
      </c>
      <c r="G21" s="41"/>
      <c r="H21" s="15"/>
      <c r="I21" s="28"/>
      <c r="J21" s="41" t="s">
        <v>82</v>
      </c>
      <c r="K21" s="41"/>
      <c r="L21" s="15"/>
    </row>
    <row r="22" spans="1:12" x14ac:dyDescent="0.25">
      <c r="A22" s="40">
        <v>21</v>
      </c>
      <c r="B22" s="45" t="s">
        <v>203</v>
      </c>
      <c r="C22" s="15"/>
      <c r="D22" s="15"/>
      <c r="E22" s="28"/>
      <c r="F22" s="41" t="s">
        <v>41</v>
      </c>
      <c r="G22" s="41"/>
      <c r="H22" s="15"/>
      <c r="I22" s="28"/>
      <c r="J22" s="41" t="s">
        <v>209</v>
      </c>
      <c r="K22" s="41"/>
      <c r="L22" s="15"/>
    </row>
    <row r="23" spans="1:12" x14ac:dyDescent="0.25">
      <c r="A23" s="40">
        <v>22</v>
      </c>
      <c r="B23" s="41" t="s">
        <v>218</v>
      </c>
      <c r="C23" s="15"/>
      <c r="D23" s="15"/>
      <c r="E23" s="28"/>
      <c r="F23" s="41" t="s">
        <v>43</v>
      </c>
      <c r="G23" s="41"/>
      <c r="H23" s="15"/>
      <c r="I23" s="28"/>
      <c r="J23" s="41" t="s">
        <v>206</v>
      </c>
      <c r="K23" s="41"/>
      <c r="L23" s="15"/>
    </row>
    <row r="24" spans="1:12" x14ac:dyDescent="0.25">
      <c r="A24" s="40">
        <v>23</v>
      </c>
      <c r="B24" s="41" t="s">
        <v>222</v>
      </c>
      <c r="C24" s="15"/>
      <c r="D24" s="15"/>
      <c r="E24" s="28"/>
      <c r="F24" s="41" t="s">
        <v>73</v>
      </c>
      <c r="G24" s="41"/>
      <c r="H24" s="15"/>
      <c r="I24" s="28"/>
      <c r="J24" s="41" t="s">
        <v>205</v>
      </c>
      <c r="K24" s="41"/>
      <c r="L24" s="15"/>
    </row>
    <row r="25" spans="1:12" x14ac:dyDescent="0.25">
      <c r="A25" s="40">
        <v>24</v>
      </c>
      <c r="B25" s="41" t="s">
        <v>247</v>
      </c>
      <c r="C25" s="15"/>
      <c r="D25" s="15"/>
      <c r="E25" s="28"/>
      <c r="F25" s="41" t="s">
        <v>45</v>
      </c>
      <c r="G25" s="41"/>
      <c r="H25" s="15"/>
      <c r="I25" s="28"/>
      <c r="J25" s="41" t="s">
        <v>210</v>
      </c>
      <c r="K25" s="41"/>
      <c r="L25" s="15"/>
    </row>
    <row r="26" spans="1:12" x14ac:dyDescent="0.25">
      <c r="A26" s="40">
        <v>25</v>
      </c>
      <c r="B26" s="41" t="s">
        <v>248</v>
      </c>
      <c r="C26" s="15"/>
      <c r="D26" s="15"/>
      <c r="E26" s="28"/>
      <c r="F26" s="41" t="s">
        <v>47</v>
      </c>
      <c r="G26" s="41"/>
      <c r="H26" s="15"/>
      <c r="I26" s="28"/>
      <c r="J26" s="41" t="s">
        <v>226</v>
      </c>
      <c r="K26" s="41"/>
      <c r="L26" s="15"/>
    </row>
    <row r="27" spans="1:12" x14ac:dyDescent="0.25">
      <c r="A27" s="40">
        <v>26</v>
      </c>
      <c r="B27" s="41"/>
      <c r="C27" s="15"/>
      <c r="D27" s="15"/>
      <c r="E27" s="28"/>
      <c r="F27" s="41" t="s">
        <v>48</v>
      </c>
      <c r="G27" s="41"/>
      <c r="H27" s="15"/>
      <c r="I27" s="28"/>
      <c r="J27" s="41" t="s">
        <v>225</v>
      </c>
      <c r="K27" s="41"/>
      <c r="L27" s="15"/>
    </row>
    <row r="28" spans="1:12" x14ac:dyDescent="0.25">
      <c r="A28" s="40">
        <v>27</v>
      </c>
      <c r="B28" s="41"/>
      <c r="C28" s="15"/>
      <c r="D28" s="15"/>
      <c r="E28" s="28"/>
      <c r="F28" s="41" t="s">
        <v>50</v>
      </c>
      <c r="G28" s="41"/>
      <c r="H28" s="15"/>
      <c r="I28" s="28"/>
      <c r="J28" s="41" t="s">
        <v>231</v>
      </c>
      <c r="K28" s="41"/>
      <c r="L28" s="15"/>
    </row>
    <row r="29" spans="1:12" x14ac:dyDescent="0.25">
      <c r="A29" s="40">
        <v>28</v>
      </c>
      <c r="B29" s="41"/>
      <c r="C29" s="15"/>
      <c r="D29" s="15"/>
      <c r="E29" s="28"/>
      <c r="F29" s="41" t="s">
        <v>66</v>
      </c>
      <c r="G29" s="55">
        <v>1200</v>
      </c>
      <c r="H29" s="15"/>
      <c r="I29" s="28"/>
      <c r="J29" s="15"/>
      <c r="K29" s="41"/>
      <c r="L29" s="15"/>
    </row>
    <row r="30" spans="1:12" x14ac:dyDescent="0.25">
      <c r="A30" s="40">
        <v>29</v>
      </c>
      <c r="B30" s="41"/>
      <c r="C30" s="15"/>
      <c r="D30" s="15"/>
      <c r="E30" s="28"/>
      <c r="F30" s="41" t="s">
        <v>52</v>
      </c>
      <c r="G30" s="55">
        <v>1200</v>
      </c>
      <c r="H30" s="15"/>
      <c r="I30" s="28"/>
      <c r="J30" s="15"/>
      <c r="K30" s="41"/>
      <c r="L30" s="15"/>
    </row>
    <row r="31" spans="1:12" x14ac:dyDescent="0.25">
      <c r="A31" s="40">
        <v>30</v>
      </c>
      <c r="B31" s="41"/>
      <c r="C31" s="15"/>
      <c r="D31" s="15"/>
      <c r="E31" s="28"/>
      <c r="F31" s="41" t="s">
        <v>67</v>
      </c>
      <c r="G31" s="55">
        <v>1200</v>
      </c>
      <c r="H31" s="41"/>
      <c r="I31" s="28"/>
      <c r="J31" s="15"/>
      <c r="K31" s="41"/>
      <c r="L31" s="15"/>
    </row>
    <row r="32" spans="1:12" x14ac:dyDescent="0.25">
      <c r="A32" s="40">
        <v>31</v>
      </c>
      <c r="B32" s="41"/>
      <c r="C32" s="15"/>
      <c r="D32" s="15"/>
      <c r="E32" s="28"/>
      <c r="F32" s="41" t="s">
        <v>56</v>
      </c>
      <c r="G32" s="41"/>
      <c r="H32" s="41"/>
      <c r="I32" s="28"/>
      <c r="J32" s="15"/>
      <c r="K32" s="41"/>
      <c r="L32" s="15"/>
    </row>
    <row r="33" spans="1:12" x14ac:dyDescent="0.25">
      <c r="A33" s="40">
        <v>32</v>
      </c>
      <c r="B33" s="41"/>
      <c r="C33" s="15"/>
      <c r="D33" s="15"/>
      <c r="E33" s="28"/>
      <c r="F33" s="41" t="s">
        <v>60</v>
      </c>
      <c r="G33" s="41"/>
      <c r="H33" s="41"/>
      <c r="I33" s="28"/>
      <c r="J33" s="15"/>
      <c r="K33" s="41"/>
      <c r="L33" s="15"/>
    </row>
    <row r="34" spans="1:12" x14ac:dyDescent="0.25">
      <c r="A34" s="40">
        <v>33</v>
      </c>
      <c r="B34" s="41"/>
      <c r="C34" s="15"/>
      <c r="D34" s="15"/>
      <c r="E34" s="28"/>
      <c r="F34" s="41" t="s">
        <v>57</v>
      </c>
      <c r="G34" s="41"/>
      <c r="H34" s="41"/>
      <c r="I34" s="28"/>
      <c r="J34" s="15"/>
      <c r="K34" s="41"/>
      <c r="L34" s="15"/>
    </row>
    <row r="35" spans="1:12" x14ac:dyDescent="0.25">
      <c r="A35" s="40">
        <v>34</v>
      </c>
      <c r="B35" s="41"/>
      <c r="C35" s="15"/>
      <c r="D35" s="15"/>
      <c r="E35" s="28"/>
      <c r="F35" s="41" t="s">
        <v>77</v>
      </c>
      <c r="G35" s="41"/>
      <c r="H35" s="41"/>
      <c r="I35" s="28"/>
      <c r="J35" s="15"/>
      <c r="K35" s="41"/>
      <c r="L35" s="15"/>
    </row>
    <row r="36" spans="1:12" x14ac:dyDescent="0.25">
      <c r="A36" s="40">
        <v>35</v>
      </c>
      <c r="B36" s="41"/>
      <c r="C36" s="15"/>
      <c r="D36" s="15"/>
      <c r="E36" s="28"/>
      <c r="F36" s="41" t="s">
        <v>204</v>
      </c>
      <c r="G36" s="41"/>
      <c r="H36" s="41"/>
      <c r="I36" s="28"/>
      <c r="J36" s="15"/>
      <c r="K36" s="41"/>
      <c r="L36" s="15"/>
    </row>
    <row r="37" spans="1:12" x14ac:dyDescent="0.25">
      <c r="A37" s="40">
        <v>36</v>
      </c>
      <c r="B37" s="41"/>
      <c r="C37" s="15"/>
      <c r="D37" s="15"/>
      <c r="E37" s="28"/>
      <c r="F37" s="41" t="s">
        <v>256</v>
      </c>
      <c r="G37" s="41"/>
      <c r="H37" s="41"/>
      <c r="I37" s="28"/>
      <c r="J37" s="15"/>
      <c r="K37" s="41"/>
      <c r="L37" s="15"/>
    </row>
    <row r="38" spans="1:12" x14ac:dyDescent="0.25">
      <c r="A38" s="46">
        <v>37</v>
      </c>
      <c r="B38" s="41"/>
      <c r="C38" s="15"/>
      <c r="D38" s="15"/>
      <c r="E38" s="28"/>
      <c r="F38" s="41" t="s">
        <v>257</v>
      </c>
      <c r="G38" s="47"/>
      <c r="H38" s="41"/>
      <c r="I38" s="28"/>
      <c r="J38" s="15"/>
      <c r="K38" s="41"/>
      <c r="L38" s="15"/>
    </row>
    <row r="39" spans="1:12" x14ac:dyDescent="0.25">
      <c r="A39" s="41"/>
      <c r="B39" s="41"/>
      <c r="C39" s="41">
        <f>SUM(C2:C38)</f>
        <v>0</v>
      </c>
      <c r="D39" s="28"/>
      <c r="E39" s="28"/>
      <c r="F39" s="41"/>
      <c r="G39" s="41">
        <f>SUM(G2:G38)</f>
        <v>9600</v>
      </c>
      <c r="H39" s="41"/>
      <c r="I39" s="28"/>
      <c r="J39" s="41"/>
      <c r="K39" s="41">
        <f>SUM(K2:K38)</f>
        <v>2400</v>
      </c>
      <c r="L3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Expenses</vt:lpstr>
      <vt:lpstr>Final_Bill</vt:lpstr>
      <vt:lpstr>Teams</vt:lpstr>
      <vt:lpstr>T-Shirt</vt:lpstr>
      <vt:lpstr>Sheet3</vt:lpstr>
      <vt:lpstr>Amount</vt:lpstr>
      <vt:lpstr>Amount_Team</vt:lpstr>
      <vt:lpstr>Sheet4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Dodda, Vijay Kumar Reddy</dc:creator>
  <cp:lastModifiedBy>Dodda, Vijay Kumar Reddy</cp:lastModifiedBy>
  <dcterms:created xsi:type="dcterms:W3CDTF">2022-12-29T14:35:46Z</dcterms:created>
  <dcterms:modified xsi:type="dcterms:W3CDTF">2023-01-27T04:49:06Z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2022-12-29T14:35:53Z</vt:lpwstr>
  </property>
  <property fmtid="{D5CDD505-2E9C-101B-9397-08002B2CF9AE}" pid="4" name="MSIP_Label_831f0267-8575-4fc2-99cc-f6b7f9934be9_Method">
    <vt:lpwstr>Privileged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b3fef2a6-c2d1-4b28-9f04-30eaabacfc88</vt:lpwstr>
  </property>
  <property fmtid="{D5CDD505-2E9C-101B-9397-08002B2CF9AE}" pid="8" name="MSIP_Label_831f0267-8575-4fc2-99cc-f6b7f9934be9_ContentBits">
    <vt:lpwstr>0</vt:lpwstr>
  </property>
  <property fmtid="{D5CDD505-2E9C-101B-9397-08002B2CF9AE}" pid="9" name="{A44787D4-0540-4523-9961-78E4036D8C6D}">
    <vt:lpwstr>{3D1FF4BF-CB75-42DD-9822-C16B961A056C}</vt:lpwstr>
  </property>
</Properties>
</file>