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gl-my.sharepoint.com/personal/vdodda_spglobal_com/Documents/Desktop/Letter/"/>
    </mc:Choice>
  </mc:AlternateContent>
  <xr:revisionPtr revIDLastSave="131" documentId="8_{9DBC73A1-9826-405B-8AFF-72931D05B62C}" xr6:coauthVersionLast="47" xr6:coauthVersionMax="47" xr10:uidLastSave="{C8ABADFF-F9F2-4204-92CF-4B3B7B0FB30D}"/>
  <bookViews>
    <workbookView xWindow="28680" yWindow="-120" windowWidth="29040" windowHeight="16440" activeTab="1" xr2:uid="{335DC1E1-A626-48EA-BAB6-B13CB7F17F00}"/>
  </bookViews>
  <sheets>
    <sheet name="Sheet1" sheetId="1" r:id="rId1"/>
    <sheet name="Sheet2 3" sheetId="3" r:id="rId2"/>
    <sheet name="Sheet2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44351.3435069444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5" i="3" l="1"/>
  <c r="K29" i="3"/>
  <c r="L25" i="3"/>
  <c r="M20" i="3"/>
  <c r="O18" i="3"/>
  <c r="N18" i="3"/>
  <c r="M18" i="3"/>
  <c r="H18" i="3" l="1"/>
  <c r="C18" i="3"/>
  <c r="J15" i="3" s="1"/>
  <c r="G17" i="3"/>
  <c r="F17" i="3" s="1"/>
  <c r="D16" i="3"/>
  <c r="G16" i="3" s="1"/>
  <c r="D15" i="3"/>
  <c r="G15" i="3" s="1"/>
  <c r="J14" i="3"/>
  <c r="I14" i="3"/>
  <c r="D14" i="3"/>
  <c r="G14" i="3" s="1"/>
  <c r="D13" i="3"/>
  <c r="G13" i="3" s="1"/>
  <c r="J12" i="3"/>
  <c r="I12" i="3"/>
  <c r="D12" i="3"/>
  <c r="G12" i="3" s="1"/>
  <c r="G11" i="3"/>
  <c r="E11" i="3" s="1"/>
  <c r="F11" i="3"/>
  <c r="D11" i="3"/>
  <c r="J10" i="3"/>
  <c r="I10" i="3"/>
  <c r="D10" i="3"/>
  <c r="G10" i="3" s="1"/>
  <c r="D9" i="3"/>
  <c r="G9" i="3" s="1"/>
  <c r="D8" i="3"/>
  <c r="G8" i="3" s="1"/>
  <c r="D7" i="3"/>
  <c r="G7" i="3" s="1"/>
  <c r="J6" i="3"/>
  <c r="I6" i="3"/>
  <c r="G6" i="3"/>
  <c r="E6" i="3" s="1"/>
  <c r="F6" i="3"/>
  <c r="D6" i="3"/>
  <c r="D5" i="3"/>
  <c r="G5" i="3" s="1"/>
  <c r="G4" i="3"/>
  <c r="E4" i="3" s="1"/>
  <c r="F4" i="3"/>
  <c r="D4" i="3"/>
  <c r="D3" i="3"/>
  <c r="G3" i="3" s="1"/>
  <c r="J2" i="3"/>
  <c r="I2" i="3"/>
  <c r="D2" i="3"/>
  <c r="G2" i="3" s="1"/>
  <c r="C18" i="2"/>
  <c r="D2" i="2" s="1"/>
  <c r="G2" i="2" s="1"/>
  <c r="I2" i="2"/>
  <c r="J2" i="2"/>
  <c r="D3" i="2"/>
  <c r="G3" i="2" s="1"/>
  <c r="D4" i="2"/>
  <c r="G4" i="2" s="1"/>
  <c r="D5" i="2"/>
  <c r="G5" i="2" s="1"/>
  <c r="D6" i="2"/>
  <c r="G6" i="2" s="1"/>
  <c r="I6" i="2"/>
  <c r="I18" i="2" s="1"/>
  <c r="J6" i="2"/>
  <c r="D7" i="2"/>
  <c r="G7" i="2" s="1"/>
  <c r="D8" i="2"/>
  <c r="G8" i="2"/>
  <c r="F8" i="2" s="1"/>
  <c r="E8" i="2"/>
  <c r="D9" i="2"/>
  <c r="G9" i="2" s="1"/>
  <c r="D10" i="2"/>
  <c r="G10" i="2"/>
  <c r="F10" i="2" s="1"/>
  <c r="E10" i="2"/>
  <c r="I10" i="2"/>
  <c r="J10" i="2"/>
  <c r="D11" i="2"/>
  <c r="G11" i="2" s="1"/>
  <c r="D12" i="2"/>
  <c r="G12" i="2" s="1"/>
  <c r="I12" i="2"/>
  <c r="J12" i="2"/>
  <c r="D13" i="2"/>
  <c r="G13" i="2"/>
  <c r="F13" i="2" s="1"/>
  <c r="E13" i="2"/>
  <c r="D14" i="2"/>
  <c r="G14" i="2" s="1"/>
  <c r="I14" i="2"/>
  <c r="J14" i="2"/>
  <c r="J18" i="2" s="1"/>
  <c r="D15" i="2"/>
  <c r="G15" i="2" s="1"/>
  <c r="I15" i="2"/>
  <c r="J15" i="2"/>
  <c r="D16" i="2"/>
  <c r="G16" i="2"/>
  <c r="F16" i="2" s="1"/>
  <c r="E16" i="2"/>
  <c r="I16" i="2"/>
  <c r="J16" i="2"/>
  <c r="G17" i="2"/>
  <c r="E17" i="2" s="1"/>
  <c r="F17" i="2"/>
  <c r="H18" i="2"/>
  <c r="E2" i="1"/>
  <c r="E3" i="1"/>
  <c r="E6" i="1"/>
  <c r="E7" i="1"/>
  <c r="F3" i="3" l="1"/>
  <c r="E3" i="3"/>
  <c r="F14" i="3"/>
  <c r="E14" i="3"/>
  <c r="F7" i="3"/>
  <c r="E7" i="3"/>
  <c r="F15" i="3"/>
  <c r="E15" i="3"/>
  <c r="F8" i="3"/>
  <c r="E8" i="3"/>
  <c r="F16" i="3"/>
  <c r="E16" i="3"/>
  <c r="F12" i="3"/>
  <c r="E12" i="3"/>
  <c r="F5" i="3"/>
  <c r="E5" i="3"/>
  <c r="F9" i="3"/>
  <c r="E9" i="3"/>
  <c r="F2" i="3"/>
  <c r="E2" i="3"/>
  <c r="G18" i="3"/>
  <c r="F10" i="3"/>
  <c r="E10" i="3"/>
  <c r="J18" i="3"/>
  <c r="F13" i="3"/>
  <c r="E13" i="3"/>
  <c r="I16" i="3"/>
  <c r="J16" i="3"/>
  <c r="I15" i="3"/>
  <c r="I18" i="3" s="1"/>
  <c r="E17" i="3"/>
  <c r="E15" i="2"/>
  <c r="F15" i="2"/>
  <c r="E4" i="2"/>
  <c r="F4" i="2"/>
  <c r="E5" i="2"/>
  <c r="F5" i="2"/>
  <c r="E3" i="2"/>
  <c r="F3" i="2"/>
  <c r="E9" i="2"/>
  <c r="F9" i="2"/>
  <c r="E12" i="2"/>
  <c r="F12" i="2"/>
  <c r="F11" i="2"/>
  <c r="E11" i="2"/>
  <c r="E7" i="2"/>
  <c r="F7" i="2"/>
  <c r="E6" i="2"/>
  <c r="F6" i="2"/>
  <c r="E14" i="2"/>
  <c r="F14" i="2"/>
  <c r="G18" i="2"/>
  <c r="E2" i="2"/>
  <c r="F2" i="2"/>
  <c r="E18" i="3" l="1"/>
  <c r="F18" i="3"/>
  <c r="F18" i="2"/>
  <c r="E18" i="2"/>
</calcChain>
</file>

<file path=xl/sharedStrings.xml><?xml version="1.0" encoding="utf-8"?>
<sst xmlns="http://schemas.openxmlformats.org/spreadsheetml/2006/main" count="76" uniqueCount="45">
  <si>
    <t>S.NO</t>
  </si>
  <si>
    <t>Particulars</t>
  </si>
  <si>
    <t>Cost per Unit</t>
  </si>
  <si>
    <t>Amount</t>
  </si>
  <si>
    <t>Cement Kadilu</t>
  </si>
  <si>
    <t>No of Units</t>
  </si>
  <si>
    <t>Fencing wire</t>
  </si>
  <si>
    <t>JCB</t>
  </si>
  <si>
    <t>5 Hours</t>
  </si>
  <si>
    <t>Total</t>
  </si>
  <si>
    <t>6.5 acres</t>
  </si>
  <si>
    <t>Cost per each acre</t>
  </si>
  <si>
    <t>Labor</t>
  </si>
  <si>
    <t>S.No</t>
  </si>
  <si>
    <t>Name</t>
  </si>
  <si>
    <t>Dodda Chinnapu Reddy</t>
  </si>
  <si>
    <t>Dodda Marreddy</t>
  </si>
  <si>
    <t>Dodda Thomas Reddy</t>
  </si>
  <si>
    <t>Dodda Show Reddy</t>
  </si>
  <si>
    <t>Thathireddy Arogya Reddy</t>
  </si>
  <si>
    <t>Thathireddy Prakash Reddy</t>
  </si>
  <si>
    <t>Thathireddy Inna Reddy</t>
  </si>
  <si>
    <t>Thathireddy Paskal Reddy</t>
  </si>
  <si>
    <t>Tumma Lushamma</t>
  </si>
  <si>
    <t>Thathireddy Prathap Reddy</t>
  </si>
  <si>
    <t>Allam Mariyamma</t>
  </si>
  <si>
    <t>Pothireddy Bala showreddy</t>
  </si>
  <si>
    <t>Thathireddy Marreddy</t>
  </si>
  <si>
    <t>Gayam Raja Reddy</t>
  </si>
  <si>
    <t>Gayam Vincent Reddy</t>
  </si>
  <si>
    <t>Tumma George Reddy</t>
  </si>
  <si>
    <t>Area (sq. yds)</t>
  </si>
  <si>
    <t>1st Installment</t>
  </si>
  <si>
    <t>2nd Installment</t>
  </si>
  <si>
    <t xml:space="preserve">Final </t>
  </si>
  <si>
    <t>Family wise (sq-yds)</t>
  </si>
  <si>
    <t>Family wise Amount</t>
  </si>
  <si>
    <t>%</t>
  </si>
  <si>
    <t>Amount Recived</t>
  </si>
  <si>
    <t>Given to Vijay</t>
  </si>
  <si>
    <t>Individual</t>
  </si>
  <si>
    <t>Advocate</t>
  </si>
  <si>
    <t>Cash</t>
  </si>
  <si>
    <t>GPAY</t>
  </si>
  <si>
    <t>T Danraj 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</si>
</sst>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3" fontId="2" fillId="0" borderId="1" xfId="0" applyNumberFormat="1" applyFont="1" applyBorder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3" fontId="0" fillId="3" borderId="1" xfId="0" applyNumberFormat="1" applyFill="1" applyBorder="1"/>
    <xf numFmtId="0" fontId="0" fillId="4" borderId="1" xfId="0" applyFill="1" applyBorder="1"/>
    <xf numFmtId="3" fontId="0" fillId="4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7" borderId="1" xfId="0" applyFill="1" applyBorder="1"/>
    <xf numFmtId="3" fontId="0" fillId="7" borderId="1" xfId="0" applyNumberFormat="1" applyFill="1" applyBorder="1"/>
    <xf numFmtId="3" fontId="0" fillId="7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0" fillId="8" borderId="1" xfId="0" applyFill="1" applyBorder="1"/>
    <xf numFmtId="3" fontId="0" fillId="8" borderId="1" xfId="0" applyNumberFormat="1" applyFill="1" applyBorder="1"/>
    <xf numFmtId="3" fontId="0" fillId="8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0" fontId="0" fillId="9" borderId="1" xfId="0" applyFill="1" applyBorder="1"/>
    <xf numFmtId="3" fontId="0" fillId="9" borderId="1" xfId="0" applyNumberFormat="1" applyFill="1" applyBorder="1"/>
    <xf numFmtId="3" fontId="0" fillId="9" borderId="1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0" fontId="0" fillId="10" borderId="1" xfId="0" applyFill="1" applyBorder="1"/>
    <xf numFmtId="3" fontId="0" fillId="10" borderId="1" xfId="0" applyNumberFormat="1" applyFill="1" applyBorder="1"/>
    <xf numFmtId="3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0" fillId="11" borderId="1" xfId="0" applyFont="1" applyFill="1" applyBorder="1"/>
    <xf numFmtId="3" fontId="0" fillId="11" borderId="1" xfId="0" applyNumberFormat="1" applyFont="1" applyFill="1" applyBorder="1"/>
    <xf numFmtId="3" fontId="0" fillId="11" borderId="1" xfId="0" applyNumberFormat="1" applyFont="1" applyFill="1" applyBorder="1" applyAlignment="1">
      <alignment horizontal="center" vertical="center"/>
    </xf>
    <xf numFmtId="1" fontId="0" fillId="11" borderId="1" xfId="0" applyNumberFormat="1" applyFont="1" applyFill="1" applyBorder="1" applyAlignment="1">
      <alignment horizontal="center" vertical="center"/>
    </xf>
    <xf numFmtId="3" fontId="0" fillId="11" borderId="1" xfId="0" applyNumberFormat="1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3" fontId="0" fillId="11" borderId="1" xfId="0" applyNumberFormat="1" applyFont="1" applyFill="1" applyBorder="1" applyAlignment="1">
      <alignment horizontal="center" vertical="center"/>
    </xf>
    <xf numFmtId="1" fontId="0" fillId="11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86E7-7FDF-45FA-9D4E-C6E4359A5C6B}">
  <dimension ref="A1:F14"/>
  <sheetViews>
    <sheetView workbookViewId="0">
      <selection activeCell="L28" sqref="L28"/>
    </sheetView>
  </sheetViews>
  <sheetFormatPr defaultRowHeight="15" x14ac:dyDescent="0.25"/>
  <cols>
    <col min="2" max="2" width="20.7109375" customWidth="1"/>
    <col min="3" max="3" width="14.140625" customWidth="1"/>
    <col min="4" max="4" width="13.7109375" customWidth="1"/>
    <col min="5" max="5" width="10.140625" customWidth="1"/>
  </cols>
  <sheetData>
    <row r="1" spans="1:6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</row>
    <row r="2" spans="1:6" x14ac:dyDescent="0.25">
      <c r="A2" s="2">
        <v>1</v>
      </c>
      <c r="B2" s="2" t="s">
        <v>4</v>
      </c>
      <c r="C2" s="2">
        <v>70</v>
      </c>
      <c r="D2" s="3">
        <v>150</v>
      </c>
      <c r="E2" s="3">
        <f>C2*D2</f>
        <v>10500</v>
      </c>
    </row>
    <row r="3" spans="1:6" x14ac:dyDescent="0.25">
      <c r="A3" s="2">
        <v>2</v>
      </c>
      <c r="B3" s="2" t="s">
        <v>6</v>
      </c>
      <c r="C3" s="2">
        <v>7</v>
      </c>
      <c r="D3" s="3">
        <v>4000</v>
      </c>
      <c r="E3" s="3">
        <f>C3*D3</f>
        <v>28000</v>
      </c>
    </row>
    <row r="4" spans="1:6" x14ac:dyDescent="0.25">
      <c r="A4" s="2">
        <v>3</v>
      </c>
      <c r="B4" s="2" t="s">
        <v>12</v>
      </c>
      <c r="C4" s="2">
        <v>1</v>
      </c>
      <c r="D4" s="3">
        <v>10000</v>
      </c>
      <c r="E4" s="3">
        <v>10000</v>
      </c>
    </row>
    <row r="5" spans="1:6" x14ac:dyDescent="0.25">
      <c r="A5" s="2">
        <v>4</v>
      </c>
      <c r="B5" s="2" t="s">
        <v>7</v>
      </c>
      <c r="C5" s="2" t="s">
        <v>8</v>
      </c>
      <c r="D5" s="3">
        <v>1000</v>
      </c>
      <c r="E5" s="3">
        <v>5000</v>
      </c>
    </row>
    <row r="6" spans="1:6" x14ac:dyDescent="0.25">
      <c r="A6" s="2"/>
      <c r="B6" s="2"/>
      <c r="C6" s="2"/>
      <c r="D6" s="4" t="s">
        <v>9</v>
      </c>
      <c r="E6" s="4">
        <f>SUM(E2:E5)</f>
        <v>53500</v>
      </c>
      <c r="F6" s="6"/>
    </row>
    <row r="7" spans="1:6" x14ac:dyDescent="0.25">
      <c r="A7" s="2"/>
      <c r="B7" s="2" t="s">
        <v>10</v>
      </c>
      <c r="C7" s="43" t="s">
        <v>11</v>
      </c>
      <c r="D7" s="43"/>
      <c r="E7" s="3">
        <f>E6/6.5</f>
        <v>8230.7692307692305</v>
      </c>
      <c r="F7" s="6"/>
    </row>
    <row r="9" spans="1:6" x14ac:dyDescent="0.25">
      <c r="F9" s="7"/>
    </row>
    <row r="11" spans="1:6" x14ac:dyDescent="0.25">
      <c r="D11" s="5"/>
    </row>
    <row r="12" spans="1:6" x14ac:dyDescent="0.25">
      <c r="D12" s="5"/>
    </row>
    <row r="13" spans="1:6" x14ac:dyDescent="0.25">
      <c r="D13" s="5"/>
    </row>
    <row r="14" spans="1:6" x14ac:dyDescent="0.25">
      <c r="D14" s="5"/>
    </row>
  </sheetData>
  <mergeCells count="1">
    <mergeCell ref="C7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2E1F-73A4-437F-B21E-B80F45B29F89}">
  <dimension ref="A1:R39"/>
  <sheetViews>
    <sheetView tabSelected="1" workbookViewId="0">
      <selection activeCell="R22" sqref="R22"/>
    </sheetView>
  </sheetViews>
  <sheetFormatPr defaultRowHeight="15" x14ac:dyDescent="0.25"/>
  <cols>
    <col min="2" max="2" width="28.140625" customWidth="1"/>
    <col min="3" max="3" width="10.28515625" customWidth="1"/>
    <col min="4" max="5" width="12.42578125" customWidth="1"/>
    <col min="6" max="6" width="12.140625" customWidth="1"/>
    <col min="7" max="7" width="11.140625" customWidth="1"/>
    <col min="8" max="8" width="13.140625" customWidth="1"/>
    <col min="9" max="9" width="12.140625" customWidth="1"/>
    <col min="10" max="10" width="9.7109375" customWidth="1"/>
    <col min="14" max="14" width="11.140625" customWidth="1"/>
    <col min="17" max="17" width="17" customWidth="1"/>
  </cols>
  <sheetData>
    <row r="1" spans="1:18" ht="30" x14ac:dyDescent="0.25">
      <c r="A1" s="9" t="s">
        <v>13</v>
      </c>
      <c r="B1" s="9" t="s">
        <v>14</v>
      </c>
      <c r="C1" s="10" t="s">
        <v>31</v>
      </c>
      <c r="D1" s="9" t="s">
        <v>3</v>
      </c>
      <c r="E1" s="10" t="s">
        <v>32</v>
      </c>
      <c r="F1" s="10" t="s">
        <v>33</v>
      </c>
      <c r="G1" s="9" t="s">
        <v>34</v>
      </c>
      <c r="H1" s="10" t="s">
        <v>35</v>
      </c>
      <c r="I1" s="10" t="s">
        <v>36</v>
      </c>
      <c r="J1" s="10" t="s">
        <v>37</v>
      </c>
      <c r="M1" s="42" t="s">
        <v>38</v>
      </c>
      <c r="N1" s="42" t="s">
        <v>40</v>
      </c>
      <c r="O1" s="42" t="s">
        <v>39</v>
      </c>
      <c r="Q1" s="42" t="s">
        <v>39</v>
      </c>
      <c r="R1" s="42" t="s">
        <v>3</v>
      </c>
    </row>
    <row r="2" spans="1:18" x14ac:dyDescent="0.25">
      <c r="A2" s="11">
        <v>1</v>
      </c>
      <c r="B2" s="11" t="s">
        <v>15</v>
      </c>
      <c r="C2" s="12">
        <v>689</v>
      </c>
      <c r="D2" s="12">
        <f>C2*$D$18/$C$18</f>
        <v>49522.029756342992</v>
      </c>
      <c r="E2" s="12">
        <f>G2/2</f>
        <v>12380.507439085748</v>
      </c>
      <c r="F2" s="12">
        <f>G2/2</f>
        <v>12380.507439085748</v>
      </c>
      <c r="G2" s="12">
        <f>D2/2</f>
        <v>24761.014878171496</v>
      </c>
      <c r="H2" s="48">
        <v>2571</v>
      </c>
      <c r="I2" s="48">
        <f>$D$18*H2/$C$18</f>
        <v>184791.20247250772</v>
      </c>
      <c r="J2" s="44">
        <f>H2*100/$C$18</f>
        <v>18.479120247250773</v>
      </c>
      <c r="M2" s="44">
        <v>10000</v>
      </c>
      <c r="N2" s="3">
        <v>10000</v>
      </c>
      <c r="O2" s="3"/>
      <c r="Q2" t="s">
        <v>44</v>
      </c>
      <c r="R2">
        <v>7000</v>
      </c>
    </row>
    <row r="3" spans="1:18" x14ac:dyDescent="0.25">
      <c r="A3" s="11">
        <v>2</v>
      </c>
      <c r="B3" s="11" t="s">
        <v>16</v>
      </c>
      <c r="C3" s="12">
        <v>689</v>
      </c>
      <c r="D3" s="12">
        <f t="shared" ref="D3:D16" si="0">C3*$D$18/$C$18</f>
        <v>49522.029756342992</v>
      </c>
      <c r="E3" s="12">
        <f t="shared" ref="E3:E17" si="1">G3/2</f>
        <v>12380.507439085748</v>
      </c>
      <c r="F3" s="12">
        <f t="shared" ref="F3:F17" si="2">G3/2</f>
        <v>12380.507439085748</v>
      </c>
      <c r="G3" s="12">
        <f t="shared" ref="G3:G17" si="3">D3/2</f>
        <v>24761.014878171496</v>
      </c>
      <c r="H3" s="48"/>
      <c r="I3" s="48"/>
      <c r="J3" s="44"/>
      <c r="M3" s="44"/>
      <c r="N3" s="3"/>
      <c r="O3" s="3"/>
    </row>
    <row r="4" spans="1:18" x14ac:dyDescent="0.25">
      <c r="A4" s="11">
        <v>3</v>
      </c>
      <c r="B4" s="11" t="s">
        <v>17</v>
      </c>
      <c r="C4" s="12">
        <v>697</v>
      </c>
      <c r="D4" s="12">
        <f t="shared" si="0"/>
        <v>50097.031553223605</v>
      </c>
      <c r="E4" s="12">
        <f t="shared" si="1"/>
        <v>12524.257888305901</v>
      </c>
      <c r="F4" s="12">
        <f t="shared" si="2"/>
        <v>12524.257888305901</v>
      </c>
      <c r="G4" s="12">
        <f t="shared" si="3"/>
        <v>25048.515776611803</v>
      </c>
      <c r="H4" s="48"/>
      <c r="I4" s="48"/>
      <c r="J4" s="44"/>
      <c r="M4" s="44"/>
      <c r="N4" s="3"/>
      <c r="O4" s="3"/>
    </row>
    <row r="5" spans="1:18" x14ac:dyDescent="0.25">
      <c r="A5" s="11">
        <v>4</v>
      </c>
      <c r="B5" s="11" t="s">
        <v>18</v>
      </c>
      <c r="C5" s="12">
        <v>496</v>
      </c>
      <c r="D5" s="12">
        <f t="shared" si="0"/>
        <v>35650.111406598146</v>
      </c>
      <c r="E5" s="12">
        <f t="shared" si="1"/>
        <v>8912.5278516495364</v>
      </c>
      <c r="F5" s="12">
        <f t="shared" si="2"/>
        <v>8912.5278516495364</v>
      </c>
      <c r="G5" s="12">
        <f t="shared" si="3"/>
        <v>17825.055703299073</v>
      </c>
      <c r="H5" s="48"/>
      <c r="I5" s="48"/>
      <c r="J5" s="44"/>
      <c r="M5" s="44"/>
      <c r="N5" s="3"/>
      <c r="O5" s="3"/>
    </row>
    <row r="6" spans="1:18" x14ac:dyDescent="0.25">
      <c r="A6" s="13">
        <v>5</v>
      </c>
      <c r="B6" s="13" t="s">
        <v>19</v>
      </c>
      <c r="C6" s="14">
        <v>636</v>
      </c>
      <c r="D6" s="14">
        <f t="shared" si="0"/>
        <v>45712.64285200891</v>
      </c>
      <c r="E6" s="14">
        <f t="shared" si="1"/>
        <v>11428.160713002228</v>
      </c>
      <c r="F6" s="14">
        <f t="shared" si="2"/>
        <v>11428.160713002228</v>
      </c>
      <c r="G6" s="14">
        <f t="shared" si="3"/>
        <v>22856.321426004455</v>
      </c>
      <c r="H6" s="49">
        <v>2736</v>
      </c>
      <c r="I6" s="49">
        <f>$D$18*H6/$C$18</f>
        <v>196650.61453317042</v>
      </c>
      <c r="J6" s="45">
        <f>H6*100/$C$18</f>
        <v>19.66506145331704</v>
      </c>
      <c r="M6" s="45">
        <v>35000</v>
      </c>
      <c r="N6" s="3">
        <v>10000</v>
      </c>
      <c r="O6" s="3"/>
    </row>
    <row r="7" spans="1:18" x14ac:dyDescent="0.25">
      <c r="A7" s="13">
        <v>6</v>
      </c>
      <c r="B7" s="13" t="s">
        <v>20</v>
      </c>
      <c r="C7" s="14">
        <v>696</v>
      </c>
      <c r="D7" s="14">
        <f t="shared" si="0"/>
        <v>50025.156328613528</v>
      </c>
      <c r="E7" s="14">
        <f t="shared" si="1"/>
        <v>12506.289082153382</v>
      </c>
      <c r="F7" s="14">
        <f t="shared" si="2"/>
        <v>12506.289082153382</v>
      </c>
      <c r="G7" s="14">
        <f t="shared" si="3"/>
        <v>25012.578164306764</v>
      </c>
      <c r="H7" s="49"/>
      <c r="I7" s="49"/>
      <c r="J7" s="45"/>
      <c r="M7" s="45"/>
      <c r="N7" s="3"/>
      <c r="O7" s="3"/>
    </row>
    <row r="8" spans="1:18" x14ac:dyDescent="0.25">
      <c r="A8" s="13">
        <v>7</v>
      </c>
      <c r="B8" s="13" t="s">
        <v>21</v>
      </c>
      <c r="C8" s="14">
        <v>768</v>
      </c>
      <c r="D8" s="14">
        <f t="shared" si="0"/>
        <v>55200.172500539062</v>
      </c>
      <c r="E8" s="14">
        <f t="shared" si="1"/>
        <v>13800.043125134765</v>
      </c>
      <c r="F8" s="14">
        <f t="shared" si="2"/>
        <v>13800.043125134765</v>
      </c>
      <c r="G8" s="14">
        <f t="shared" si="3"/>
        <v>27600.086250269531</v>
      </c>
      <c r="H8" s="49"/>
      <c r="I8" s="49"/>
      <c r="J8" s="45"/>
      <c r="M8" s="45"/>
      <c r="N8" s="3">
        <v>25000</v>
      </c>
      <c r="O8" s="3"/>
    </row>
    <row r="9" spans="1:18" x14ac:dyDescent="0.25">
      <c r="A9" s="13">
        <v>8</v>
      </c>
      <c r="B9" s="13" t="s">
        <v>22</v>
      </c>
      <c r="C9" s="14">
        <v>636</v>
      </c>
      <c r="D9" s="14">
        <f t="shared" si="0"/>
        <v>45712.64285200891</v>
      </c>
      <c r="E9" s="14">
        <f t="shared" si="1"/>
        <v>11428.160713002228</v>
      </c>
      <c r="F9" s="14">
        <f t="shared" si="2"/>
        <v>11428.160713002228</v>
      </c>
      <c r="G9" s="14">
        <f t="shared" si="3"/>
        <v>22856.321426004455</v>
      </c>
      <c r="H9" s="49"/>
      <c r="I9" s="49"/>
      <c r="J9" s="45"/>
      <c r="M9" s="45"/>
      <c r="N9" s="3"/>
      <c r="O9" s="3"/>
    </row>
    <row r="10" spans="1:18" x14ac:dyDescent="0.25">
      <c r="A10" s="15">
        <v>9</v>
      </c>
      <c r="B10" s="15" t="s">
        <v>24</v>
      </c>
      <c r="C10" s="16">
        <v>760</v>
      </c>
      <c r="D10" s="16">
        <f t="shared" si="0"/>
        <v>54625.170703658448</v>
      </c>
      <c r="E10" s="16">
        <f t="shared" si="1"/>
        <v>13656.292675914612</v>
      </c>
      <c r="F10" s="16">
        <f t="shared" si="2"/>
        <v>13656.292675914612</v>
      </c>
      <c r="G10" s="16">
        <f t="shared" si="3"/>
        <v>27312.585351829224</v>
      </c>
      <c r="H10" s="50">
        <v>2546</v>
      </c>
      <c r="I10" s="50">
        <f>$D$18*H10/$C$18</f>
        <v>182994.3218572558</v>
      </c>
      <c r="J10" s="46">
        <f>H10*100/$C$18</f>
        <v>18.299432185725582</v>
      </c>
      <c r="M10" s="46">
        <v>32000</v>
      </c>
      <c r="N10" s="3">
        <v>25000</v>
      </c>
      <c r="O10" s="3">
        <v>7000</v>
      </c>
    </row>
    <row r="11" spans="1:18" x14ac:dyDescent="0.25">
      <c r="A11" s="15">
        <v>10</v>
      </c>
      <c r="B11" s="15" t="s">
        <v>27</v>
      </c>
      <c r="C11" s="16">
        <v>1786</v>
      </c>
      <c r="D11" s="16">
        <f t="shared" si="0"/>
        <v>128369.15115359736</v>
      </c>
      <c r="E11" s="16">
        <f t="shared" si="1"/>
        <v>32092.287788399339</v>
      </c>
      <c r="F11" s="16">
        <f t="shared" si="2"/>
        <v>32092.287788399339</v>
      </c>
      <c r="G11" s="16">
        <f t="shared" si="3"/>
        <v>64184.575576798678</v>
      </c>
      <c r="H11" s="50"/>
      <c r="I11" s="50"/>
      <c r="J11" s="46"/>
      <c r="M11" s="46"/>
      <c r="N11" s="3"/>
      <c r="O11" s="3"/>
    </row>
    <row r="12" spans="1:18" x14ac:dyDescent="0.25">
      <c r="A12" s="17">
        <v>11</v>
      </c>
      <c r="B12" s="17" t="s">
        <v>28</v>
      </c>
      <c r="C12" s="18">
        <v>600</v>
      </c>
      <c r="D12" s="18">
        <f t="shared" si="0"/>
        <v>43125.134766046147</v>
      </c>
      <c r="E12" s="18">
        <f t="shared" si="1"/>
        <v>10781.283691511537</v>
      </c>
      <c r="F12" s="18">
        <f t="shared" si="2"/>
        <v>10781.283691511537</v>
      </c>
      <c r="G12" s="18">
        <f t="shared" si="3"/>
        <v>21562.567383023073</v>
      </c>
      <c r="H12" s="51">
        <v>1790</v>
      </c>
      <c r="I12" s="51">
        <f>$D$18*H12/$C$18</f>
        <v>128656.65205203767</v>
      </c>
      <c r="J12" s="47">
        <f>H12*100/$C$18</f>
        <v>12.865665205203767</v>
      </c>
      <c r="M12" s="47">
        <v>10000</v>
      </c>
      <c r="N12" s="3">
        <v>10000</v>
      </c>
      <c r="O12" s="3"/>
    </row>
    <row r="13" spans="1:18" x14ac:dyDescent="0.25">
      <c r="A13" s="17">
        <v>12</v>
      </c>
      <c r="B13" s="17" t="s">
        <v>29</v>
      </c>
      <c r="C13" s="18">
        <v>1190</v>
      </c>
      <c r="D13" s="18">
        <f t="shared" si="0"/>
        <v>85531.517285991518</v>
      </c>
      <c r="E13" s="18">
        <f t="shared" si="1"/>
        <v>21382.87932149788</v>
      </c>
      <c r="F13" s="18">
        <f t="shared" si="2"/>
        <v>21382.87932149788</v>
      </c>
      <c r="G13" s="18">
        <f t="shared" si="3"/>
        <v>42765.758642995759</v>
      </c>
      <c r="H13" s="51"/>
      <c r="I13" s="51"/>
      <c r="J13" s="47"/>
      <c r="M13" s="47"/>
      <c r="N13" s="3"/>
      <c r="O13" s="3"/>
    </row>
    <row r="14" spans="1:18" x14ac:dyDescent="0.25">
      <c r="A14" s="19">
        <v>13</v>
      </c>
      <c r="B14" s="19" t="s">
        <v>25</v>
      </c>
      <c r="C14" s="20">
        <v>1254</v>
      </c>
      <c r="D14" s="20">
        <f t="shared" si="0"/>
        <v>90131.531661036439</v>
      </c>
      <c r="E14" s="20">
        <f t="shared" si="1"/>
        <v>22532.88291525911</v>
      </c>
      <c r="F14" s="20">
        <f t="shared" si="2"/>
        <v>22532.88291525911</v>
      </c>
      <c r="G14" s="20">
        <f t="shared" si="3"/>
        <v>45065.765830518219</v>
      </c>
      <c r="H14" s="21">
        <v>1254</v>
      </c>
      <c r="I14" s="21">
        <f>$D$18*H14/$C$18</f>
        <v>90131.531661036439</v>
      </c>
      <c r="J14" s="22">
        <f>H14*100/$C$18</f>
        <v>9.0131531661036437</v>
      </c>
      <c r="M14" s="22"/>
      <c r="N14" s="3"/>
      <c r="O14" s="3"/>
    </row>
    <row r="15" spans="1:18" x14ac:dyDescent="0.25">
      <c r="A15" s="23">
        <v>14</v>
      </c>
      <c r="B15" s="23" t="s">
        <v>23</v>
      </c>
      <c r="C15" s="24">
        <v>1156</v>
      </c>
      <c r="D15" s="24">
        <f t="shared" si="0"/>
        <v>83087.75964924891</v>
      </c>
      <c r="E15" s="24">
        <f t="shared" si="1"/>
        <v>20771.939912312228</v>
      </c>
      <c r="F15" s="24">
        <f t="shared" si="2"/>
        <v>20771.939912312228</v>
      </c>
      <c r="G15" s="24">
        <f t="shared" si="3"/>
        <v>41543.879824624455</v>
      </c>
      <c r="H15" s="25">
        <v>1156</v>
      </c>
      <c r="I15" s="25">
        <f t="shared" ref="I15:I16" si="4">$D$18*H15/$C$18</f>
        <v>83087.75964924891</v>
      </c>
      <c r="J15" s="26">
        <f t="shared" ref="J15:J16" si="5">H15*100/$C$18</f>
        <v>8.3087759649248909</v>
      </c>
      <c r="M15" s="26">
        <v>20000</v>
      </c>
      <c r="N15" s="3">
        <v>20000</v>
      </c>
      <c r="O15" s="3"/>
    </row>
    <row r="16" spans="1:18" x14ac:dyDescent="0.25">
      <c r="A16" s="27">
        <v>15</v>
      </c>
      <c r="B16" s="27" t="s">
        <v>26</v>
      </c>
      <c r="C16" s="28">
        <v>1860</v>
      </c>
      <c r="D16" s="28">
        <f t="shared" si="0"/>
        <v>133687.91777474305</v>
      </c>
      <c r="E16" s="28">
        <f t="shared" si="1"/>
        <v>33421.979443685763</v>
      </c>
      <c r="F16" s="28">
        <f t="shared" si="2"/>
        <v>33421.979443685763</v>
      </c>
      <c r="G16" s="28">
        <f t="shared" si="3"/>
        <v>66843.958887371526</v>
      </c>
      <c r="H16" s="29">
        <v>1860</v>
      </c>
      <c r="I16" s="29">
        <f t="shared" si="4"/>
        <v>133687.91777474305</v>
      </c>
      <c r="J16" s="30">
        <f t="shared" si="5"/>
        <v>13.368791777474305</v>
      </c>
      <c r="M16" s="30">
        <v>10000</v>
      </c>
      <c r="N16" s="3">
        <v>10000</v>
      </c>
      <c r="O16" s="3"/>
    </row>
    <row r="17" spans="1:15" x14ac:dyDescent="0.25">
      <c r="A17" s="31">
        <v>16</v>
      </c>
      <c r="B17" s="31" t="s">
        <v>30</v>
      </c>
      <c r="C17" s="32">
        <v>600</v>
      </c>
      <c r="D17" s="32">
        <v>0</v>
      </c>
      <c r="E17" s="32">
        <f t="shared" si="1"/>
        <v>0</v>
      </c>
      <c r="F17" s="32">
        <f t="shared" si="2"/>
        <v>0</v>
      </c>
      <c r="G17" s="32">
        <f t="shared" si="3"/>
        <v>0</v>
      </c>
      <c r="H17" s="33">
        <v>600</v>
      </c>
      <c r="I17" s="33">
        <v>0</v>
      </c>
      <c r="J17" s="34">
        <v>0</v>
      </c>
      <c r="M17" s="34">
        <v>0</v>
      </c>
      <c r="N17" s="3">
        <v>0</v>
      </c>
      <c r="O17" s="3">
        <v>0</v>
      </c>
    </row>
    <row r="18" spans="1:15" ht="22.5" customHeight="1" x14ac:dyDescent="0.25">
      <c r="A18" s="9"/>
      <c r="B18" s="9" t="s">
        <v>9</v>
      </c>
      <c r="C18" s="35">
        <f>SUM(C2:C16)</f>
        <v>13913</v>
      </c>
      <c r="D18" s="35">
        <v>1000000</v>
      </c>
      <c r="E18" s="35">
        <f t="shared" ref="E18:J18" si="6">SUM(E2:E17)</f>
        <v>250000</v>
      </c>
      <c r="F18" s="35">
        <f t="shared" si="6"/>
        <v>250000</v>
      </c>
      <c r="G18" s="35">
        <f t="shared" si="6"/>
        <v>500000</v>
      </c>
      <c r="H18" s="35">
        <f t="shared" si="6"/>
        <v>14513</v>
      </c>
      <c r="I18" s="35">
        <f t="shared" si="6"/>
        <v>1000000</v>
      </c>
      <c r="J18" s="35">
        <f t="shared" si="6"/>
        <v>100</v>
      </c>
      <c r="M18" s="35">
        <f t="shared" ref="M18:O18" si="7">SUM(M2:M17)</f>
        <v>117000</v>
      </c>
      <c r="N18" s="35">
        <f t="shared" si="7"/>
        <v>110000</v>
      </c>
      <c r="O18" s="35">
        <f t="shared" si="7"/>
        <v>7000</v>
      </c>
    </row>
    <row r="19" spans="1:15" x14ac:dyDescent="0.25">
      <c r="F19" s="8"/>
      <c r="G19" s="7"/>
      <c r="H19" s="7"/>
      <c r="M19">
        <v>50000</v>
      </c>
    </row>
    <row r="20" spans="1:15" x14ac:dyDescent="0.25">
      <c r="M20" s="7">
        <f>M18-M19</f>
        <v>67000</v>
      </c>
    </row>
    <row r="21" spans="1:15" x14ac:dyDescent="0.25">
      <c r="C21" s="7"/>
      <c r="D21" s="7"/>
      <c r="E21" s="7"/>
      <c r="F21" s="7"/>
      <c r="G21" s="7"/>
      <c r="H21" s="7"/>
    </row>
    <row r="22" spans="1:15" x14ac:dyDescent="0.25">
      <c r="C22" s="7"/>
      <c r="D22" s="3"/>
      <c r="E22" s="3" t="s">
        <v>42</v>
      </c>
      <c r="F22" s="3" t="s">
        <v>43</v>
      </c>
      <c r="G22" s="7"/>
      <c r="H22" s="7"/>
    </row>
    <row r="23" spans="1:15" x14ac:dyDescent="0.25">
      <c r="C23" s="7"/>
      <c r="D23" s="3" t="s">
        <v>41</v>
      </c>
      <c r="E23" s="3">
        <v>10000</v>
      </c>
      <c r="F23" s="3">
        <v>40000</v>
      </c>
      <c r="G23" s="7"/>
      <c r="H23" s="7"/>
    </row>
    <row r="24" spans="1:15" x14ac:dyDescent="0.25">
      <c r="D24" s="2"/>
      <c r="E24" s="2"/>
      <c r="F24" s="2"/>
    </row>
    <row r="25" spans="1:15" x14ac:dyDescent="0.25">
      <c r="D25" s="2"/>
      <c r="E25" s="2"/>
      <c r="F25" s="2"/>
      <c r="K25">
        <v>49522</v>
      </c>
      <c r="L25">
        <f>K25/3</f>
        <v>16507.333333333332</v>
      </c>
      <c r="N25">
        <v>24761</v>
      </c>
      <c r="O25">
        <f>N25/3</f>
        <v>8253.6666666666661</v>
      </c>
    </row>
    <row r="26" spans="1:15" x14ac:dyDescent="0.25">
      <c r="D26" s="2"/>
      <c r="E26" s="2"/>
      <c r="F26" s="2"/>
    </row>
    <row r="27" spans="1:15" x14ac:dyDescent="0.25">
      <c r="D27" s="2"/>
      <c r="E27" s="2"/>
      <c r="F27" s="2"/>
    </row>
    <row r="28" spans="1:15" x14ac:dyDescent="0.25">
      <c r="D28" s="2"/>
      <c r="E28" s="2"/>
      <c r="F28" s="2"/>
      <c r="K28">
        <v>50097</v>
      </c>
    </row>
    <row r="29" spans="1:15" x14ac:dyDescent="0.25">
      <c r="D29" s="2"/>
      <c r="E29" s="2"/>
      <c r="F29" s="2"/>
      <c r="K29">
        <f>K28/4</f>
        <v>12524.25</v>
      </c>
    </row>
    <row r="30" spans="1:15" x14ac:dyDescent="0.25">
      <c r="D30" s="2"/>
      <c r="E30" s="2"/>
      <c r="F30" s="2"/>
    </row>
    <row r="31" spans="1:15" x14ac:dyDescent="0.25">
      <c r="D31" s="2"/>
      <c r="E31" s="2"/>
      <c r="F31" s="2"/>
    </row>
    <row r="32" spans="1:15" x14ac:dyDescent="0.25">
      <c r="D32" s="2"/>
      <c r="E32" s="2"/>
      <c r="F32" s="2"/>
    </row>
    <row r="33" spans="4:6" x14ac:dyDescent="0.25">
      <c r="D33" s="2"/>
      <c r="E33" s="2"/>
      <c r="F33" s="2"/>
    </row>
    <row r="34" spans="4:6" x14ac:dyDescent="0.25">
      <c r="D34" s="2"/>
      <c r="E34" s="2"/>
      <c r="F34" s="2"/>
    </row>
    <row r="35" spans="4:6" x14ac:dyDescent="0.25">
      <c r="D35" s="2"/>
      <c r="E35" s="2"/>
      <c r="F35" s="2"/>
    </row>
    <row r="36" spans="4:6" x14ac:dyDescent="0.25">
      <c r="D36" s="2"/>
      <c r="E36" s="2"/>
      <c r="F36" s="2"/>
    </row>
    <row r="37" spans="4:6" x14ac:dyDescent="0.25">
      <c r="D37" s="2"/>
      <c r="E37" s="2"/>
      <c r="F37" s="2"/>
    </row>
    <row r="38" spans="4:6" x14ac:dyDescent="0.25">
      <c r="D38" s="2"/>
      <c r="E38" s="2"/>
      <c r="F38" s="2"/>
    </row>
    <row r="39" spans="4:6" x14ac:dyDescent="0.25">
      <c r="D39" s="2"/>
      <c r="E39" s="2"/>
      <c r="F39" s="2"/>
    </row>
  </sheetData>
  <mergeCells count="16">
    <mergeCell ref="M2:M5"/>
    <mergeCell ref="M6:M9"/>
    <mergeCell ref="M10:M11"/>
    <mergeCell ref="M12:M13"/>
    <mergeCell ref="H2:H5"/>
    <mergeCell ref="I2:I5"/>
    <mergeCell ref="J2:J5"/>
    <mergeCell ref="H6:H9"/>
    <mergeCell ref="I6:I9"/>
    <mergeCell ref="J6:J9"/>
    <mergeCell ref="H10:H11"/>
    <mergeCell ref="I10:I11"/>
    <mergeCell ref="J10:J11"/>
    <mergeCell ref="H12:H13"/>
    <mergeCell ref="I12:I13"/>
    <mergeCell ref="J12:J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AFB7-8C6E-4F36-AC66-B9D44E8A1197}">
  <dimension ref="A1:J23"/>
  <sheetViews>
    <sheetView workbookViewId="0">
      <selection activeCell="H1" sqref="H1"/>
    </sheetView>
  </sheetViews>
  <sheetFormatPr defaultRowHeight="15" x14ac:dyDescent="0.25"/>
  <cols>
    <col min="2" max="2" width="28.140625" customWidth="1"/>
    <col min="3" max="3" width="10.28515625" customWidth="1"/>
    <col min="4" max="5" width="12.42578125" customWidth="1"/>
    <col min="6" max="6" width="12.140625" customWidth="1"/>
    <col min="7" max="7" width="11.140625" customWidth="1"/>
    <col min="8" max="8" width="13.140625" customWidth="1"/>
    <col min="9" max="9" width="12.140625" customWidth="1"/>
    <col min="10" max="10" width="9.7109375" customWidth="1"/>
  </cols>
  <sheetData>
    <row r="1" spans="1:10" ht="30" x14ac:dyDescent="0.25">
      <c r="A1" s="9" t="s">
        <v>13</v>
      </c>
      <c r="B1" s="9" t="s">
        <v>14</v>
      </c>
      <c r="C1" s="10" t="s">
        <v>31</v>
      </c>
      <c r="D1" s="9" t="s">
        <v>3</v>
      </c>
      <c r="E1" s="10" t="s">
        <v>32</v>
      </c>
      <c r="F1" s="10" t="s">
        <v>33</v>
      </c>
      <c r="G1" s="9" t="s">
        <v>34</v>
      </c>
      <c r="H1" s="10" t="s">
        <v>35</v>
      </c>
      <c r="I1" s="10" t="s">
        <v>36</v>
      </c>
      <c r="J1" s="10" t="s">
        <v>37</v>
      </c>
    </row>
    <row r="2" spans="1:10" x14ac:dyDescent="0.25">
      <c r="A2" s="36">
        <v>1</v>
      </c>
      <c r="B2" s="36" t="s">
        <v>15</v>
      </c>
      <c r="C2" s="37">
        <v>689</v>
      </c>
      <c r="D2" s="37">
        <f>C2*$D$18/$C$18</f>
        <v>49522.029756342992</v>
      </c>
      <c r="E2" s="37">
        <f>G2/2</f>
        <v>12380.507439085748</v>
      </c>
      <c r="F2" s="37">
        <f>G2/2</f>
        <v>12380.507439085748</v>
      </c>
      <c r="G2" s="37">
        <f>D2/2</f>
        <v>24761.014878171496</v>
      </c>
      <c r="H2" s="52">
        <v>2571</v>
      </c>
      <c r="I2" s="52">
        <f>$D$18*H2/$C$18</f>
        <v>184791.20247250772</v>
      </c>
      <c r="J2" s="53">
        <f>H2*100/$C$18</f>
        <v>18.479120247250773</v>
      </c>
    </row>
    <row r="3" spans="1:10" x14ac:dyDescent="0.25">
      <c r="A3" s="36">
        <v>2</v>
      </c>
      <c r="B3" s="36" t="s">
        <v>16</v>
      </c>
      <c r="C3" s="37">
        <v>689</v>
      </c>
      <c r="D3" s="37">
        <f t="shared" ref="D3:D16" si="0">C3*$D$18/$C$18</f>
        <v>49522.029756342992</v>
      </c>
      <c r="E3" s="37">
        <f t="shared" ref="E3:E17" si="1">G3/2</f>
        <v>12380.507439085748</v>
      </c>
      <c r="F3" s="37">
        <f t="shared" ref="F3:F17" si="2">G3/2</f>
        <v>12380.507439085748</v>
      </c>
      <c r="G3" s="37">
        <f t="shared" ref="G3:G17" si="3">D3/2</f>
        <v>24761.014878171496</v>
      </c>
      <c r="H3" s="52"/>
      <c r="I3" s="52"/>
      <c r="J3" s="53"/>
    </row>
    <row r="4" spans="1:10" x14ac:dyDescent="0.25">
      <c r="A4" s="36">
        <v>3</v>
      </c>
      <c r="B4" s="36" t="s">
        <v>17</v>
      </c>
      <c r="C4" s="37">
        <v>697</v>
      </c>
      <c r="D4" s="37">
        <f t="shared" si="0"/>
        <v>50097.031553223605</v>
      </c>
      <c r="E4" s="37">
        <f t="shared" si="1"/>
        <v>12524.257888305901</v>
      </c>
      <c r="F4" s="37">
        <f t="shared" si="2"/>
        <v>12524.257888305901</v>
      </c>
      <c r="G4" s="37">
        <f t="shared" si="3"/>
        <v>25048.515776611803</v>
      </c>
      <c r="H4" s="52"/>
      <c r="I4" s="52"/>
      <c r="J4" s="53"/>
    </row>
    <row r="5" spans="1:10" x14ac:dyDescent="0.25">
      <c r="A5" s="36">
        <v>4</v>
      </c>
      <c r="B5" s="36" t="s">
        <v>18</v>
      </c>
      <c r="C5" s="37">
        <v>496</v>
      </c>
      <c r="D5" s="37">
        <f t="shared" si="0"/>
        <v>35650.111406598146</v>
      </c>
      <c r="E5" s="37">
        <f t="shared" si="1"/>
        <v>8912.5278516495364</v>
      </c>
      <c r="F5" s="37">
        <f t="shared" si="2"/>
        <v>8912.5278516495364</v>
      </c>
      <c r="G5" s="37">
        <f t="shared" si="3"/>
        <v>17825.055703299073</v>
      </c>
      <c r="H5" s="52"/>
      <c r="I5" s="52"/>
      <c r="J5" s="53"/>
    </row>
    <row r="6" spans="1:10" x14ac:dyDescent="0.25">
      <c r="A6" s="36">
        <v>5</v>
      </c>
      <c r="B6" s="36" t="s">
        <v>19</v>
      </c>
      <c r="C6" s="37">
        <v>636</v>
      </c>
      <c r="D6" s="37">
        <f t="shared" si="0"/>
        <v>45712.64285200891</v>
      </c>
      <c r="E6" s="37">
        <f t="shared" si="1"/>
        <v>11428.160713002228</v>
      </c>
      <c r="F6" s="37">
        <f t="shared" si="2"/>
        <v>11428.160713002228</v>
      </c>
      <c r="G6" s="37">
        <f t="shared" si="3"/>
        <v>22856.321426004455</v>
      </c>
      <c r="H6" s="52">
        <v>2736</v>
      </c>
      <c r="I6" s="52">
        <f>$D$18*H6/$C$18</f>
        <v>196650.61453317042</v>
      </c>
      <c r="J6" s="53">
        <f>H6*100/$C$18</f>
        <v>19.66506145331704</v>
      </c>
    </row>
    <row r="7" spans="1:10" x14ac:dyDescent="0.25">
      <c r="A7" s="36">
        <v>6</v>
      </c>
      <c r="B7" s="36" t="s">
        <v>20</v>
      </c>
      <c r="C7" s="37">
        <v>696</v>
      </c>
      <c r="D7" s="37">
        <f t="shared" si="0"/>
        <v>50025.156328613528</v>
      </c>
      <c r="E7" s="37">
        <f t="shared" si="1"/>
        <v>12506.289082153382</v>
      </c>
      <c r="F7" s="37">
        <f t="shared" si="2"/>
        <v>12506.289082153382</v>
      </c>
      <c r="G7" s="37">
        <f t="shared" si="3"/>
        <v>25012.578164306764</v>
      </c>
      <c r="H7" s="52"/>
      <c r="I7" s="52"/>
      <c r="J7" s="53"/>
    </row>
    <row r="8" spans="1:10" x14ac:dyDescent="0.25">
      <c r="A8" s="36">
        <v>7</v>
      </c>
      <c r="B8" s="36" t="s">
        <v>21</v>
      </c>
      <c r="C8" s="37">
        <v>768</v>
      </c>
      <c r="D8" s="37">
        <f t="shared" si="0"/>
        <v>55200.172500539062</v>
      </c>
      <c r="E8" s="37">
        <f t="shared" si="1"/>
        <v>13800.043125134765</v>
      </c>
      <c r="F8" s="37">
        <f t="shared" si="2"/>
        <v>13800.043125134765</v>
      </c>
      <c r="G8" s="37">
        <f t="shared" si="3"/>
        <v>27600.086250269531</v>
      </c>
      <c r="H8" s="52"/>
      <c r="I8" s="52"/>
      <c r="J8" s="53"/>
    </row>
    <row r="9" spans="1:10" x14ac:dyDescent="0.25">
      <c r="A9" s="36">
        <v>8</v>
      </c>
      <c r="B9" s="36" t="s">
        <v>22</v>
      </c>
      <c r="C9" s="37">
        <v>636</v>
      </c>
      <c r="D9" s="37">
        <f t="shared" si="0"/>
        <v>45712.64285200891</v>
      </c>
      <c r="E9" s="37">
        <f t="shared" si="1"/>
        <v>11428.160713002228</v>
      </c>
      <c r="F9" s="37">
        <f t="shared" si="2"/>
        <v>11428.160713002228</v>
      </c>
      <c r="G9" s="37">
        <f t="shared" si="3"/>
        <v>22856.321426004455</v>
      </c>
      <c r="H9" s="52"/>
      <c r="I9" s="52"/>
      <c r="J9" s="53"/>
    </row>
    <row r="10" spans="1:10" x14ac:dyDescent="0.25">
      <c r="A10" s="36">
        <v>9</v>
      </c>
      <c r="B10" s="36" t="s">
        <v>24</v>
      </c>
      <c r="C10" s="37">
        <v>760</v>
      </c>
      <c r="D10" s="37">
        <f t="shared" si="0"/>
        <v>54625.170703658448</v>
      </c>
      <c r="E10" s="37">
        <f t="shared" si="1"/>
        <v>13656.292675914612</v>
      </c>
      <c r="F10" s="37">
        <f t="shared" si="2"/>
        <v>13656.292675914612</v>
      </c>
      <c r="G10" s="37">
        <f t="shared" si="3"/>
        <v>27312.585351829224</v>
      </c>
      <c r="H10" s="52">
        <v>2546</v>
      </c>
      <c r="I10" s="52">
        <f>$D$18*H10/$C$18</f>
        <v>182994.3218572558</v>
      </c>
      <c r="J10" s="53">
        <f>H10*100/$C$18</f>
        <v>18.299432185725582</v>
      </c>
    </row>
    <row r="11" spans="1:10" x14ac:dyDescent="0.25">
      <c r="A11" s="36">
        <v>10</v>
      </c>
      <c r="B11" s="36" t="s">
        <v>27</v>
      </c>
      <c r="C11" s="37">
        <v>1786</v>
      </c>
      <c r="D11" s="37">
        <f t="shared" si="0"/>
        <v>128369.15115359736</v>
      </c>
      <c r="E11" s="37">
        <f t="shared" si="1"/>
        <v>32092.287788399339</v>
      </c>
      <c r="F11" s="37">
        <f t="shared" si="2"/>
        <v>32092.287788399339</v>
      </c>
      <c r="G11" s="37">
        <f t="shared" si="3"/>
        <v>64184.575576798678</v>
      </c>
      <c r="H11" s="52"/>
      <c r="I11" s="52"/>
      <c r="J11" s="53"/>
    </row>
    <row r="12" spans="1:10" x14ac:dyDescent="0.25">
      <c r="A12" s="36">
        <v>11</v>
      </c>
      <c r="B12" s="36" t="s">
        <v>28</v>
      </c>
      <c r="C12" s="37">
        <v>600</v>
      </c>
      <c r="D12" s="37">
        <f t="shared" si="0"/>
        <v>43125.134766046147</v>
      </c>
      <c r="E12" s="37">
        <f t="shared" si="1"/>
        <v>10781.283691511537</v>
      </c>
      <c r="F12" s="37">
        <f t="shared" si="2"/>
        <v>10781.283691511537</v>
      </c>
      <c r="G12" s="37">
        <f t="shared" si="3"/>
        <v>21562.567383023073</v>
      </c>
      <c r="H12" s="52">
        <v>1790</v>
      </c>
      <c r="I12" s="52">
        <f>$D$18*H12/$C$18</f>
        <v>128656.65205203767</v>
      </c>
      <c r="J12" s="53">
        <f>H12*100/$C$18</f>
        <v>12.865665205203767</v>
      </c>
    </row>
    <row r="13" spans="1:10" x14ac:dyDescent="0.25">
      <c r="A13" s="36">
        <v>12</v>
      </c>
      <c r="B13" s="36" t="s">
        <v>29</v>
      </c>
      <c r="C13" s="37">
        <v>1190</v>
      </c>
      <c r="D13" s="37">
        <f t="shared" si="0"/>
        <v>85531.517285991518</v>
      </c>
      <c r="E13" s="37">
        <f t="shared" si="1"/>
        <v>21382.87932149788</v>
      </c>
      <c r="F13" s="37">
        <f t="shared" si="2"/>
        <v>21382.87932149788</v>
      </c>
      <c r="G13" s="37">
        <f t="shared" si="3"/>
        <v>42765.758642995759</v>
      </c>
      <c r="H13" s="52"/>
      <c r="I13" s="52"/>
      <c r="J13" s="53"/>
    </row>
    <row r="14" spans="1:10" x14ac:dyDescent="0.25">
      <c r="A14" s="36">
        <v>13</v>
      </c>
      <c r="B14" s="36" t="s">
        <v>25</v>
      </c>
      <c r="C14" s="37">
        <v>1254</v>
      </c>
      <c r="D14" s="37">
        <f t="shared" si="0"/>
        <v>90131.531661036439</v>
      </c>
      <c r="E14" s="37">
        <f t="shared" si="1"/>
        <v>22532.88291525911</v>
      </c>
      <c r="F14" s="37">
        <f t="shared" si="2"/>
        <v>22532.88291525911</v>
      </c>
      <c r="G14" s="37">
        <f t="shared" si="3"/>
        <v>45065.765830518219</v>
      </c>
      <c r="H14" s="38">
        <v>1254</v>
      </c>
      <c r="I14" s="38">
        <f>$D$18*H14/$C$18</f>
        <v>90131.531661036439</v>
      </c>
      <c r="J14" s="39">
        <f>H14*100/$C$18</f>
        <v>9.0131531661036437</v>
      </c>
    </row>
    <row r="15" spans="1:10" x14ac:dyDescent="0.25">
      <c r="A15" s="36">
        <v>14</v>
      </c>
      <c r="B15" s="36" t="s">
        <v>23</v>
      </c>
      <c r="C15" s="37">
        <v>1156</v>
      </c>
      <c r="D15" s="37">
        <f t="shared" si="0"/>
        <v>83087.75964924891</v>
      </c>
      <c r="E15" s="37">
        <f t="shared" si="1"/>
        <v>20771.939912312228</v>
      </c>
      <c r="F15" s="37">
        <f t="shared" si="2"/>
        <v>20771.939912312228</v>
      </c>
      <c r="G15" s="37">
        <f t="shared" si="3"/>
        <v>41543.879824624455</v>
      </c>
      <c r="H15" s="38">
        <v>1156</v>
      </c>
      <c r="I15" s="38">
        <f t="shared" ref="I15:I16" si="4">$D$18*H15/$C$18</f>
        <v>83087.75964924891</v>
      </c>
      <c r="J15" s="39">
        <f t="shared" ref="J15:J16" si="5">H15*100/$C$18</f>
        <v>8.3087759649248909</v>
      </c>
    </row>
    <row r="16" spans="1:10" x14ac:dyDescent="0.25">
      <c r="A16" s="36">
        <v>15</v>
      </c>
      <c r="B16" s="36" t="s">
        <v>26</v>
      </c>
      <c r="C16" s="37">
        <v>1860</v>
      </c>
      <c r="D16" s="37">
        <f t="shared" si="0"/>
        <v>133687.91777474305</v>
      </c>
      <c r="E16" s="37">
        <f t="shared" si="1"/>
        <v>33421.979443685763</v>
      </c>
      <c r="F16" s="37">
        <f t="shared" si="2"/>
        <v>33421.979443685763</v>
      </c>
      <c r="G16" s="37">
        <f t="shared" si="3"/>
        <v>66843.958887371526</v>
      </c>
      <c r="H16" s="38">
        <v>1860</v>
      </c>
      <c r="I16" s="38">
        <f t="shared" si="4"/>
        <v>133687.91777474305</v>
      </c>
      <c r="J16" s="39">
        <f t="shared" si="5"/>
        <v>13.368791777474305</v>
      </c>
    </row>
    <row r="17" spans="1:10" x14ac:dyDescent="0.25">
      <c r="A17" s="36">
        <v>16</v>
      </c>
      <c r="B17" s="36" t="s">
        <v>30</v>
      </c>
      <c r="C17" s="37">
        <v>600</v>
      </c>
      <c r="D17" s="37">
        <v>0</v>
      </c>
      <c r="E17" s="37">
        <f t="shared" si="1"/>
        <v>0</v>
      </c>
      <c r="F17" s="37">
        <f t="shared" si="2"/>
        <v>0</v>
      </c>
      <c r="G17" s="37">
        <f t="shared" si="3"/>
        <v>0</v>
      </c>
      <c r="H17" s="40">
        <v>600</v>
      </c>
      <c r="I17" s="40">
        <v>0</v>
      </c>
      <c r="J17" s="41">
        <v>0</v>
      </c>
    </row>
    <row r="18" spans="1:10" ht="22.5" customHeight="1" x14ac:dyDescent="0.25">
      <c r="A18" s="9"/>
      <c r="B18" s="9" t="s">
        <v>9</v>
      </c>
      <c r="C18" s="35">
        <f>SUM(C2:C16)</f>
        <v>13913</v>
      </c>
      <c r="D18" s="35">
        <v>1000000</v>
      </c>
      <c r="E18" s="35">
        <f t="shared" ref="E18:J18" si="6">SUM(E2:E17)</f>
        <v>250000</v>
      </c>
      <c r="F18" s="35">
        <f t="shared" si="6"/>
        <v>250000</v>
      </c>
      <c r="G18" s="35">
        <f t="shared" si="6"/>
        <v>500000</v>
      </c>
      <c r="H18" s="35">
        <f t="shared" si="6"/>
        <v>14513</v>
      </c>
      <c r="I18" s="35">
        <f t="shared" si="6"/>
        <v>1000000</v>
      </c>
      <c r="J18" s="35">
        <f t="shared" si="6"/>
        <v>100</v>
      </c>
    </row>
    <row r="19" spans="1:10" x14ac:dyDescent="0.25">
      <c r="F19" s="8"/>
      <c r="G19" s="7"/>
      <c r="H19" s="7"/>
    </row>
    <row r="21" spans="1:10" x14ac:dyDescent="0.25">
      <c r="C21" s="7"/>
      <c r="D21" s="7"/>
      <c r="E21" s="7"/>
      <c r="F21" s="7"/>
      <c r="G21" s="7"/>
      <c r="H21" s="7"/>
    </row>
    <row r="22" spans="1:10" x14ac:dyDescent="0.25">
      <c r="C22" s="7"/>
      <c r="D22" s="7"/>
      <c r="E22" s="7"/>
      <c r="F22" s="7"/>
      <c r="G22" s="7"/>
      <c r="H22" s="7"/>
    </row>
    <row r="23" spans="1:10" x14ac:dyDescent="0.25">
      <c r="C23" s="7"/>
      <c r="D23" s="7"/>
      <c r="E23" s="7"/>
      <c r="F23" s="7"/>
      <c r="G23" s="7"/>
      <c r="H23" s="7"/>
    </row>
  </sheetData>
  <mergeCells count="12">
    <mergeCell ref="H12:H13"/>
    <mergeCell ref="I12:I13"/>
    <mergeCell ref="J2:J5"/>
    <mergeCell ref="J6:J9"/>
    <mergeCell ref="J10:J11"/>
    <mergeCell ref="J12:J13"/>
    <mergeCell ref="H2:H5"/>
    <mergeCell ref="I2:I5"/>
    <mergeCell ref="H6:H9"/>
    <mergeCell ref="I6:I9"/>
    <mergeCell ref="H10:H11"/>
    <mergeCell ref="I10:I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 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Dodda, Vijay Kumar Reddy</dc:creator>
  <cp:lastModifiedBy>Dodda, Vijay Kumar Reddy</cp:lastModifiedBy>
  <dcterms:created xsi:type="dcterms:W3CDTF">2021-07-12T13:16:00Z</dcterms:created>
  <dcterms:modified xsi:type="dcterms:W3CDTF">2024-11-08T04:50:31Z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1f0267-8575-4fc2-99cc-f6b7f9934be9_Enabled">
    <vt:lpwstr>true</vt:lpwstr>
  </property>
  <property fmtid="{D5CDD505-2E9C-101B-9397-08002B2CF9AE}" pid="3" name="MSIP_Label_831f0267-8575-4fc2-99cc-f6b7f9934be9_SetDate">
    <vt:lpwstr>2022-11-10T13:50:34Z</vt:lpwstr>
  </property>
  <property fmtid="{D5CDD505-2E9C-101B-9397-08002B2CF9AE}" pid="4" name="MSIP_Label_831f0267-8575-4fc2-99cc-f6b7f9934be9_Method">
    <vt:lpwstr>Privileged</vt:lpwstr>
  </property>
  <property fmtid="{D5CDD505-2E9C-101B-9397-08002B2CF9AE}" pid="5" name="MSIP_Label_831f0267-8575-4fc2-99cc-f6b7f9934be9_Name">
    <vt:lpwstr>831f0267-8575-4fc2-99cc-f6b7f9934be9</vt:lpwstr>
  </property>
  <property fmtid="{D5CDD505-2E9C-101B-9397-08002B2CF9AE}" pid="6" name="MSIP_Label_831f0267-8575-4fc2-99cc-f6b7f9934be9_SiteId">
    <vt:lpwstr>8f3e36ea-8039-4b40-81a7-7dc0599e8645</vt:lpwstr>
  </property>
  <property fmtid="{D5CDD505-2E9C-101B-9397-08002B2CF9AE}" pid="7" name="MSIP_Label_831f0267-8575-4fc2-99cc-f6b7f9934be9_ActionId">
    <vt:lpwstr>5bc5701b-d517-4f1f-a09f-c10f2a2647c2</vt:lpwstr>
  </property>
  <property fmtid="{D5CDD505-2E9C-101B-9397-08002B2CF9AE}" pid="8" name="MSIP_Label_831f0267-8575-4fc2-99cc-f6b7f9934be9_ContentBits">
    <vt:lpwstr>0</vt:lpwstr>
  </property>
  <property fmtid="{D5CDD505-2E9C-101B-9397-08002B2CF9AE}" pid="9" name="{A44787D4-0540-4523-9961-78E4036D8C6D}">
    <vt:lpwstr>{0214812C-4A8D-48AB-B262-F006C846C867}</vt:lpwstr>
  </property>
</Properties>
</file>