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ndarenkovv\Desktop\"/>
    </mc:Choice>
  </mc:AlternateContent>
  <xr:revisionPtr revIDLastSave="0" documentId="13_ncr:1_{C7AE0A4D-C220-43C6-A2D3-A49DC1870D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3 парам" sheetId="11" r:id="rId1"/>
    <sheet name="2 парам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8" i="10" l="1"/>
  <c r="Z32" i="10"/>
  <c r="Z33" i="10" s="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5" i="11"/>
  <c r="Q36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5" i="11"/>
  <c r="R36" i="11"/>
  <c r="P36" i="11"/>
  <c r="Q36" i="10"/>
  <c r="V8" i="10" s="1"/>
  <c r="P36" i="10"/>
  <c r="U5" i="10" s="1"/>
  <c r="R5" i="10"/>
  <c r="S5" i="10" s="1"/>
  <c r="Q27" i="10" a="1"/>
  <c r="R27" i="10" s="1"/>
  <c r="S16" i="10"/>
  <c r="R6" i="10"/>
  <c r="S6" i="10" s="1"/>
  <c r="R7" i="10"/>
  <c r="S7" i="10" s="1"/>
  <c r="R8" i="10"/>
  <c r="S8" i="10" s="1"/>
  <c r="R9" i="10"/>
  <c r="S9" i="10" s="1"/>
  <c r="R10" i="10"/>
  <c r="S10" i="10" s="1"/>
  <c r="R11" i="10"/>
  <c r="S11" i="10" s="1"/>
  <c r="R12" i="10"/>
  <c r="S12" i="10" s="1"/>
  <c r="R13" i="10"/>
  <c r="S13" i="10" s="1"/>
  <c r="R14" i="10"/>
  <c r="S14" i="10" s="1"/>
  <c r="R15" i="10"/>
  <c r="S15" i="10" s="1"/>
  <c r="R16" i="10"/>
  <c r="R17" i="10"/>
  <c r="S17" i="10" s="1"/>
  <c r="R18" i="10"/>
  <c r="S18" i="10" s="1"/>
  <c r="R19" i="10"/>
  <c r="S19" i="10" s="1"/>
  <c r="R20" i="10"/>
  <c r="S20" i="10" s="1"/>
  <c r="R21" i="10"/>
  <c r="S21" i="10" s="1"/>
  <c r="R22" i="10"/>
  <c r="S22" i="10" s="1"/>
  <c r="R23" i="10"/>
  <c r="S23" i="10" s="1"/>
  <c r="R24" i="10"/>
  <c r="S24" i="10" s="1"/>
  <c r="R25" i="10"/>
  <c r="S25" i="10" s="1"/>
  <c r="W9" i="11" l="1"/>
  <c r="W13" i="11"/>
  <c r="W25" i="11"/>
  <c r="W16" i="11"/>
  <c r="W8" i="11"/>
  <c r="W5" i="11"/>
  <c r="W22" i="11"/>
  <c r="V10" i="10"/>
  <c r="V22" i="10"/>
  <c r="V18" i="10"/>
  <c r="V14" i="10"/>
  <c r="U21" i="10"/>
  <c r="V5" i="10"/>
  <c r="X5" i="10" s="1"/>
  <c r="V6" i="10"/>
  <c r="U18" i="10"/>
  <c r="U10" i="10"/>
  <c r="X10" i="10" s="1"/>
  <c r="V23" i="10"/>
  <c r="V15" i="10"/>
  <c r="V7" i="10"/>
  <c r="Z5" i="10"/>
  <c r="Z18" i="10"/>
  <c r="Z10" i="10"/>
  <c r="U17" i="10"/>
  <c r="Z17" i="10"/>
  <c r="U16" i="10"/>
  <c r="U8" i="10"/>
  <c r="X8" i="10" s="1"/>
  <c r="V13" i="10"/>
  <c r="Z24" i="10"/>
  <c r="Z16" i="10"/>
  <c r="Z8" i="10"/>
  <c r="U23" i="10"/>
  <c r="U15" i="10"/>
  <c r="U7" i="10"/>
  <c r="V20" i="10"/>
  <c r="V12" i="10"/>
  <c r="Z23" i="10"/>
  <c r="Z15" i="10"/>
  <c r="Z7" i="10"/>
  <c r="U25" i="10"/>
  <c r="U9" i="10"/>
  <c r="Z25" i="10"/>
  <c r="Z9" i="10"/>
  <c r="U24" i="10"/>
  <c r="V21" i="10"/>
  <c r="U22" i="10"/>
  <c r="U14" i="10"/>
  <c r="U6" i="10"/>
  <c r="V19" i="10"/>
  <c r="V11" i="10"/>
  <c r="Z22" i="10"/>
  <c r="Z14" i="10"/>
  <c r="Z6" i="10"/>
  <c r="U13" i="10"/>
  <c r="Z21" i="10"/>
  <c r="Z13" i="10"/>
  <c r="U20" i="10"/>
  <c r="U12" i="10"/>
  <c r="V25" i="10"/>
  <c r="V17" i="10"/>
  <c r="V9" i="10"/>
  <c r="Z20" i="10"/>
  <c r="Z12" i="10"/>
  <c r="U19" i="10"/>
  <c r="U11" i="10"/>
  <c r="V24" i="10"/>
  <c r="V16" i="10"/>
  <c r="Z19" i="10"/>
  <c r="Z11" i="10"/>
  <c r="R30" i="10"/>
  <c r="Q31" i="10"/>
  <c r="Q27" i="10"/>
  <c r="Q29" i="10"/>
  <c r="Q30" i="10"/>
  <c r="R29" i="10"/>
  <c r="R28" i="10"/>
  <c r="Q28" i="10"/>
  <c r="R31" i="10"/>
  <c r="W21" i="11" l="1"/>
  <c r="W19" i="11"/>
  <c r="W14" i="11"/>
  <c r="W12" i="11"/>
  <c r="W20" i="11"/>
  <c r="W18" i="11"/>
  <c r="W7" i="11"/>
  <c r="W17" i="11"/>
  <c r="W24" i="11"/>
  <c r="W15" i="11"/>
  <c r="Y28" i="11"/>
  <c r="W10" i="11"/>
  <c r="W11" i="11"/>
  <c r="W6" i="11"/>
  <c r="W23" i="11"/>
  <c r="X18" i="10"/>
  <c r="X14" i="10"/>
  <c r="X13" i="10"/>
  <c r="X22" i="10"/>
  <c r="X21" i="10"/>
  <c r="X12" i="10"/>
  <c r="X7" i="10"/>
  <c r="X16" i="10"/>
  <c r="X11" i="10"/>
  <c r="X20" i="10"/>
  <c r="X9" i="10"/>
  <c r="X15" i="10"/>
  <c r="X19" i="10"/>
  <c r="X6" i="10"/>
  <c r="X25" i="10"/>
  <c r="X17" i="10"/>
  <c r="Z28" i="10"/>
  <c r="X24" i="10"/>
  <c r="X23" i="10"/>
  <c r="W28" i="11" l="1"/>
  <c r="Y32" i="11" s="1"/>
  <c r="Y33" i="11" s="1"/>
</calcChain>
</file>

<file path=xl/sharedStrings.xml><?xml version="1.0" encoding="utf-8"?>
<sst xmlns="http://schemas.openxmlformats.org/spreadsheetml/2006/main" count="35" uniqueCount="19">
  <si>
    <t>Рост</t>
  </si>
  <si>
    <t>Вес</t>
  </si>
  <si>
    <t>Y</t>
  </si>
  <si>
    <t>X</t>
  </si>
  <si>
    <t xml:space="preserve">Линия </t>
  </si>
  <si>
    <t>Разница</t>
  </si>
  <si>
    <t>Шаг</t>
  </si>
  <si>
    <t>Среднее</t>
  </si>
  <si>
    <t>K=</t>
  </si>
  <si>
    <t>K--&gt;</t>
  </si>
  <si>
    <t>&lt;--B</t>
  </si>
  <si>
    <t>B=</t>
  </si>
  <si>
    <t>Оклонение от среднего</t>
  </si>
  <si>
    <r>
      <t>∑</t>
    </r>
    <r>
      <rPr>
        <b/>
        <sz val="10"/>
        <color rgb="FF0D0D0D"/>
        <rFont val="Times New Roman"/>
        <family val="1"/>
        <charset val="204"/>
      </rPr>
      <t>(</t>
    </r>
    <r>
      <rPr>
        <b/>
        <i/>
        <sz val="10"/>
        <color rgb="FF0D0D0D"/>
        <rFont val="KaTeX_Math"/>
      </rPr>
      <t>Xi</t>
    </r>
    <r>
      <rPr>
        <b/>
        <sz val="10"/>
        <color rgb="FF0D0D0D"/>
        <rFont val="Times New Roman"/>
        <family val="1"/>
        <charset val="204"/>
      </rPr>
      <t>​−</t>
    </r>
    <r>
      <rPr>
        <b/>
        <i/>
        <sz val="10"/>
        <color rgb="FF0D0D0D"/>
        <rFont val="KaTeX_Math"/>
      </rPr>
      <t>X</t>
    </r>
    <r>
      <rPr>
        <b/>
        <sz val="10"/>
        <color rgb="FF0D0D0D"/>
        <rFont val="Times New Roman"/>
        <family val="1"/>
        <charset val="204"/>
      </rPr>
      <t>ˉ)(</t>
    </r>
    <r>
      <rPr>
        <b/>
        <i/>
        <sz val="10"/>
        <color rgb="FF0D0D0D"/>
        <rFont val="KaTeX_Math"/>
      </rPr>
      <t>Yi</t>
    </r>
    <r>
      <rPr>
        <b/>
        <sz val="10"/>
        <color rgb="FF0D0D0D"/>
        <rFont val="Times New Roman"/>
        <family val="1"/>
        <charset val="204"/>
      </rPr>
      <t>​−</t>
    </r>
    <r>
      <rPr>
        <b/>
        <i/>
        <sz val="10"/>
        <color rgb="FF0D0D0D"/>
        <rFont val="KaTeX_Math"/>
      </rPr>
      <t>Y</t>
    </r>
    <r>
      <rPr>
        <b/>
        <sz val="10"/>
        <color rgb="FF0D0D0D"/>
        <rFont val="Times New Roman"/>
        <family val="1"/>
        <charset val="204"/>
      </rPr>
      <t>ˉ)​</t>
    </r>
  </si>
  <si>
    <r>
      <t>∑</t>
    </r>
    <r>
      <rPr>
        <b/>
        <sz val="10"/>
        <color rgb="FF0D0D0D"/>
        <rFont val="Times New Roman"/>
        <family val="1"/>
        <charset val="204"/>
      </rPr>
      <t>(</t>
    </r>
    <r>
      <rPr>
        <b/>
        <i/>
        <sz val="10"/>
        <color rgb="FF0D0D0D"/>
        <rFont val="KaTeX_Math"/>
      </rPr>
      <t>Xi</t>
    </r>
    <r>
      <rPr>
        <b/>
        <sz val="10"/>
        <color rgb="FF0D0D0D"/>
        <rFont val="Times New Roman"/>
        <family val="1"/>
        <charset val="204"/>
      </rPr>
      <t>​−</t>
    </r>
    <r>
      <rPr>
        <b/>
        <i/>
        <sz val="10"/>
        <color rgb="FF0D0D0D"/>
        <rFont val="KaTeX_Math"/>
      </rPr>
      <t>X</t>
    </r>
    <r>
      <rPr>
        <b/>
        <sz val="10"/>
        <color rgb="FF0D0D0D"/>
        <rFont val="Times New Roman"/>
        <family val="1"/>
        <charset val="204"/>
      </rPr>
      <t>ˉ)2​</t>
    </r>
  </si>
  <si>
    <t>сумма---&gt;</t>
  </si>
  <si>
    <t>Возраст</t>
  </si>
  <si>
    <t>независимая переменная</t>
  </si>
  <si>
    <t>Зависимая перем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</si>
</sst>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D0D0D"/>
      <name val="KaTeX_Size2"/>
      <charset val="204"/>
    </font>
    <font>
      <b/>
      <sz val="10"/>
      <color rgb="FF0D0D0D"/>
      <name val="Times New Roman"/>
      <family val="1"/>
      <charset val="204"/>
    </font>
    <font>
      <b/>
      <i/>
      <sz val="10"/>
      <color rgb="FF0D0D0D"/>
      <name val="KaTeX_Math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5" fillId="0" borderId="0" xfId="0" applyFont="1"/>
    <xf numFmtId="164" fontId="0" fillId="0" borderId="1" xfId="0" applyNumberFormat="1" applyBorder="1"/>
    <xf numFmtId="0" fontId="1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4" borderId="0" xfId="0" applyFill="1"/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/>
    <xf numFmtId="164" fontId="0" fillId="3" borderId="0" xfId="0" applyNumberFormat="1" applyFill="1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 парам'!$Q$4</c:f>
              <c:strCache>
                <c:ptCount val="1"/>
                <c:pt idx="0">
                  <c:v>Вес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208884266825138E-2"/>
                  <c:y val="-5.3334891580110927E-2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2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'3 парам'!$P$5:$P$25</c:f>
              <c:numCache>
                <c:formatCode>General</c:formatCode>
                <c:ptCount val="21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174</c:v>
                </c:pt>
                <c:pt idx="5">
                  <c:v>175</c:v>
                </c:pt>
                <c:pt idx="6">
                  <c:v>176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180</c:v>
                </c:pt>
                <c:pt idx="11">
                  <c:v>181</c:v>
                </c:pt>
                <c:pt idx="12">
                  <c:v>182</c:v>
                </c:pt>
                <c:pt idx="13">
                  <c:v>183</c:v>
                </c:pt>
                <c:pt idx="14">
                  <c:v>184</c:v>
                </c:pt>
                <c:pt idx="15">
                  <c:v>185</c:v>
                </c:pt>
                <c:pt idx="16">
                  <c:v>186</c:v>
                </c:pt>
                <c:pt idx="17">
                  <c:v>187</c:v>
                </c:pt>
                <c:pt idx="18">
                  <c:v>188</c:v>
                </c:pt>
                <c:pt idx="19">
                  <c:v>189</c:v>
                </c:pt>
                <c:pt idx="20">
                  <c:v>190</c:v>
                </c:pt>
              </c:numCache>
            </c:numRef>
          </c:xVal>
          <c:yVal>
            <c:numRef>
              <c:f>'3 парам'!$Q$5:$Q$25</c:f>
              <c:numCache>
                <c:formatCode>General</c:formatCode>
                <c:ptCount val="21"/>
                <c:pt idx="0">
                  <c:v>54</c:v>
                </c:pt>
                <c:pt idx="1">
                  <c:v>55</c:v>
                </c:pt>
                <c:pt idx="2">
                  <c:v>60</c:v>
                </c:pt>
                <c:pt idx="3">
                  <c:v>59</c:v>
                </c:pt>
                <c:pt idx="4">
                  <c:v>68</c:v>
                </c:pt>
                <c:pt idx="5">
                  <c:v>70</c:v>
                </c:pt>
                <c:pt idx="6">
                  <c:v>65</c:v>
                </c:pt>
                <c:pt idx="7">
                  <c:v>78</c:v>
                </c:pt>
                <c:pt idx="8">
                  <c:v>82</c:v>
                </c:pt>
                <c:pt idx="9">
                  <c:v>83</c:v>
                </c:pt>
                <c:pt idx="10">
                  <c:v>80</c:v>
                </c:pt>
                <c:pt idx="11">
                  <c:v>82</c:v>
                </c:pt>
                <c:pt idx="12">
                  <c:v>81</c:v>
                </c:pt>
                <c:pt idx="13">
                  <c:v>85</c:v>
                </c:pt>
                <c:pt idx="14">
                  <c:v>90</c:v>
                </c:pt>
                <c:pt idx="15">
                  <c:v>86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91</c:v>
                </c:pt>
                <c:pt idx="2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09-4320-80BE-EA169ACFF7BC}"/>
            </c:ext>
          </c:extLst>
        </c:ser>
        <c:ser>
          <c:idx val="1"/>
          <c:order val="1"/>
          <c:tx>
            <c:strRef>
              <c:f>'3 парам'!$R$4</c:f>
              <c:strCache>
                <c:ptCount val="1"/>
                <c:pt idx="0">
                  <c:v>Возраст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844847224285642"/>
                  <c:y val="0.15442731996162817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6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'3 парам'!$P$5:$P$25</c:f>
              <c:numCache>
                <c:formatCode>General</c:formatCode>
                <c:ptCount val="21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174</c:v>
                </c:pt>
                <c:pt idx="5">
                  <c:v>175</c:v>
                </c:pt>
                <c:pt idx="6">
                  <c:v>176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180</c:v>
                </c:pt>
                <c:pt idx="11">
                  <c:v>181</c:v>
                </c:pt>
                <c:pt idx="12">
                  <c:v>182</c:v>
                </c:pt>
                <c:pt idx="13">
                  <c:v>183</c:v>
                </c:pt>
                <c:pt idx="14">
                  <c:v>184</c:v>
                </c:pt>
                <c:pt idx="15">
                  <c:v>185</c:v>
                </c:pt>
                <c:pt idx="16">
                  <c:v>186</c:v>
                </c:pt>
                <c:pt idx="17">
                  <c:v>187</c:v>
                </c:pt>
                <c:pt idx="18">
                  <c:v>188</c:v>
                </c:pt>
                <c:pt idx="19">
                  <c:v>189</c:v>
                </c:pt>
                <c:pt idx="20">
                  <c:v>190</c:v>
                </c:pt>
              </c:numCache>
            </c:numRef>
          </c:xVal>
          <c:yVal>
            <c:numRef>
              <c:f>'3 парам'!$R$5:$R$25</c:f>
              <c:numCache>
                <c:formatCode>General</c:formatCode>
                <c:ptCount val="21"/>
                <c:pt idx="0">
                  <c:v>28</c:v>
                </c:pt>
                <c:pt idx="1">
                  <c:v>31</c:v>
                </c:pt>
                <c:pt idx="2">
                  <c:v>35</c:v>
                </c:pt>
                <c:pt idx="3">
                  <c:v>34</c:v>
                </c:pt>
                <c:pt idx="4">
                  <c:v>37</c:v>
                </c:pt>
                <c:pt idx="5">
                  <c:v>55</c:v>
                </c:pt>
                <c:pt idx="6">
                  <c:v>61</c:v>
                </c:pt>
                <c:pt idx="7">
                  <c:v>44</c:v>
                </c:pt>
                <c:pt idx="8">
                  <c:v>31</c:v>
                </c:pt>
                <c:pt idx="9">
                  <c:v>30</c:v>
                </c:pt>
                <c:pt idx="10">
                  <c:v>19</c:v>
                </c:pt>
                <c:pt idx="11">
                  <c:v>22</c:v>
                </c:pt>
                <c:pt idx="12">
                  <c:v>29</c:v>
                </c:pt>
                <c:pt idx="13">
                  <c:v>26</c:v>
                </c:pt>
                <c:pt idx="14">
                  <c:v>33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18</c:v>
                </c:pt>
                <c:pt idx="2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09-4320-80BE-EA169ACFF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314640"/>
        <c:axId val="1673315472"/>
      </c:scatterChart>
      <c:valAx>
        <c:axId val="16733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315472"/>
        <c:crosses val="autoZero"/>
        <c:crossBetween val="midCat"/>
      </c:valAx>
      <c:valAx>
        <c:axId val="16733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331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5.912528655437059E-2"/>
          <c:y val="0.45473523217005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 парам'!$Q$4</c:f>
              <c:strCache>
                <c:ptCount val="1"/>
                <c:pt idx="0">
                  <c:v>Вес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418661963753423"/>
                  <c:y val="-0.21307611548556429"/>
                </c:manualLayout>
              </c:layout>
              <c:numFmt formatCode="General" sourceLinked="0"/>
              <c:spPr>
                <a:solidFill>
                  <a:schemeClr val="lt1"/>
                </a:solidFill>
                <a:ln w="12700" cap="flat" cmpd="sng" algn="ctr">
                  <a:solidFill>
                    <a:schemeClr val="accent4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'2 парам'!$P$5:$P$25</c:f>
              <c:numCache>
                <c:formatCode>General</c:formatCode>
                <c:ptCount val="21"/>
                <c:pt idx="0">
                  <c:v>170</c:v>
                </c:pt>
                <c:pt idx="1">
                  <c:v>171</c:v>
                </c:pt>
                <c:pt idx="2">
                  <c:v>172</c:v>
                </c:pt>
                <c:pt idx="3">
                  <c:v>173</c:v>
                </c:pt>
                <c:pt idx="4">
                  <c:v>174</c:v>
                </c:pt>
                <c:pt idx="5">
                  <c:v>175</c:v>
                </c:pt>
                <c:pt idx="6">
                  <c:v>176</c:v>
                </c:pt>
                <c:pt idx="7">
                  <c:v>177</c:v>
                </c:pt>
                <c:pt idx="8">
                  <c:v>178</c:v>
                </c:pt>
                <c:pt idx="9">
                  <c:v>179</c:v>
                </c:pt>
                <c:pt idx="10">
                  <c:v>180</c:v>
                </c:pt>
                <c:pt idx="11">
                  <c:v>181</c:v>
                </c:pt>
                <c:pt idx="12">
                  <c:v>182</c:v>
                </c:pt>
                <c:pt idx="13">
                  <c:v>183</c:v>
                </c:pt>
                <c:pt idx="14">
                  <c:v>184</c:v>
                </c:pt>
                <c:pt idx="15">
                  <c:v>185</c:v>
                </c:pt>
                <c:pt idx="16">
                  <c:v>186</c:v>
                </c:pt>
                <c:pt idx="17">
                  <c:v>187</c:v>
                </c:pt>
                <c:pt idx="18">
                  <c:v>188</c:v>
                </c:pt>
                <c:pt idx="19">
                  <c:v>189</c:v>
                </c:pt>
                <c:pt idx="20">
                  <c:v>190</c:v>
                </c:pt>
              </c:numCache>
            </c:numRef>
          </c:xVal>
          <c:yVal>
            <c:numRef>
              <c:f>'2 парам'!$Q$5:$Q$25</c:f>
              <c:numCache>
                <c:formatCode>General</c:formatCode>
                <c:ptCount val="21"/>
                <c:pt idx="0">
                  <c:v>54</c:v>
                </c:pt>
                <c:pt idx="1">
                  <c:v>55</c:v>
                </c:pt>
                <c:pt idx="2">
                  <c:v>60</c:v>
                </c:pt>
                <c:pt idx="3">
                  <c:v>59</c:v>
                </c:pt>
                <c:pt idx="4">
                  <c:v>68</c:v>
                </c:pt>
                <c:pt idx="5">
                  <c:v>70</c:v>
                </c:pt>
                <c:pt idx="6">
                  <c:v>65</c:v>
                </c:pt>
                <c:pt idx="7">
                  <c:v>78</c:v>
                </c:pt>
                <c:pt idx="8">
                  <c:v>82</c:v>
                </c:pt>
                <c:pt idx="9">
                  <c:v>83</c:v>
                </c:pt>
                <c:pt idx="10">
                  <c:v>80</c:v>
                </c:pt>
                <c:pt idx="11">
                  <c:v>82</c:v>
                </c:pt>
                <c:pt idx="12">
                  <c:v>81</c:v>
                </c:pt>
                <c:pt idx="13">
                  <c:v>85</c:v>
                </c:pt>
                <c:pt idx="14">
                  <c:v>90</c:v>
                </c:pt>
                <c:pt idx="15">
                  <c:v>86</c:v>
                </c:pt>
                <c:pt idx="16">
                  <c:v>88</c:v>
                </c:pt>
                <c:pt idx="17">
                  <c:v>88</c:v>
                </c:pt>
                <c:pt idx="18">
                  <c:v>89</c:v>
                </c:pt>
                <c:pt idx="19">
                  <c:v>91</c:v>
                </c:pt>
                <c:pt idx="20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A-43CB-830F-D88CF7F4C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35423"/>
        <c:axId val="641330015"/>
      </c:scatterChart>
      <c:valAx>
        <c:axId val="64133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30015"/>
        <c:crosses val="autoZero"/>
        <c:crossBetween val="midCat"/>
      </c:valAx>
      <c:valAx>
        <c:axId val="6413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35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38099</xdr:rowOff>
    </xdr:from>
    <xdr:to>
      <xdr:col>13</xdr:col>
      <xdr:colOff>409575</xdr:colOff>
      <xdr:row>27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6B25AEB-7A8D-45C5-9174-3E741D0F4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9524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B31761-9FF0-4A10-B26F-6F314786D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7AB5-C719-47DE-B825-BECB52B73B18}">
  <dimension ref="O2:Y36"/>
  <sheetViews>
    <sheetView workbookViewId="0">
      <selection activeCell="Q9" sqref="Q9"/>
    </sheetView>
  </sheetViews>
  <sheetFormatPr defaultRowHeight="15"/>
  <cols>
    <col min="19" max="19" width="1.7109375" style="12" customWidth="1"/>
    <col min="21" max="21" width="13.85546875" customWidth="1"/>
    <col min="22" max="22" width="11.7109375" customWidth="1"/>
    <col min="23" max="23" width="15.7109375" customWidth="1"/>
    <col min="24" max="24" width="3.42578125" customWidth="1"/>
    <col min="25" max="25" width="11.28515625" customWidth="1"/>
    <col min="26" max="26" width="11.42578125" customWidth="1"/>
  </cols>
  <sheetData>
    <row r="2" spans="15:25">
      <c r="P2" t="s">
        <v>17</v>
      </c>
      <c r="Q2" t="s">
        <v>18</v>
      </c>
    </row>
    <row r="3" spans="15:25">
      <c r="P3" s="11" t="s">
        <v>3</v>
      </c>
      <c r="Q3" s="11" t="s">
        <v>2</v>
      </c>
      <c r="R3" s="15" t="s">
        <v>2</v>
      </c>
    </row>
    <row r="4" spans="15:25">
      <c r="O4" s="1" t="s">
        <v>6</v>
      </c>
      <c r="P4" s="4" t="s">
        <v>0</v>
      </c>
      <c r="Q4" s="4" t="s">
        <v>1</v>
      </c>
      <c r="R4" s="4" t="s">
        <v>16</v>
      </c>
      <c r="T4" s="9" t="s">
        <v>12</v>
      </c>
      <c r="U4" s="5"/>
      <c r="W4" s="10" t="s">
        <v>13</v>
      </c>
      <c r="X4" s="7"/>
      <c r="Y4" s="10" t="s">
        <v>14</v>
      </c>
    </row>
    <row r="5" spans="15:25">
      <c r="O5" s="2">
        <v>1</v>
      </c>
      <c r="P5" s="5">
        <v>170</v>
      </c>
      <c r="Q5" s="5">
        <v>54</v>
      </c>
      <c r="R5" s="5">
        <v>28</v>
      </c>
      <c r="T5" s="5">
        <f>P5-$P$36</f>
        <v>-10</v>
      </c>
      <c r="U5" s="8">
        <f>R5-$R$36</f>
        <v>-5.4285714285714306</v>
      </c>
      <c r="W5" s="13">
        <f>T5*U5</f>
        <v>54.285714285714306</v>
      </c>
      <c r="Y5" s="14">
        <f>(P5-$P$36)*(P5-$P$36)</f>
        <v>100</v>
      </c>
    </row>
    <row r="6" spans="15:25">
      <c r="O6" s="2">
        <v>2</v>
      </c>
      <c r="P6" s="5">
        <v>171</v>
      </c>
      <c r="Q6" s="5">
        <v>55</v>
      </c>
      <c r="R6" s="5">
        <v>31</v>
      </c>
      <c r="T6" s="5">
        <f t="shared" ref="T6:T25" si="0">P6-$P$36</f>
        <v>-9</v>
      </c>
      <c r="U6" s="8">
        <f t="shared" ref="U6:U25" si="1">R6-$R$36</f>
        <v>-2.4285714285714306</v>
      </c>
      <c r="W6" s="13">
        <f t="shared" ref="W6:W25" si="2">T6*U6</f>
        <v>21.857142857142875</v>
      </c>
      <c r="Y6" s="14">
        <f t="shared" ref="Y6:Y25" si="3">(P6-$P$36)*(P6-$P$36)</f>
        <v>81</v>
      </c>
    </row>
    <row r="7" spans="15:25">
      <c r="O7" s="2">
        <v>3</v>
      </c>
      <c r="P7" s="5">
        <v>172</v>
      </c>
      <c r="Q7" s="5">
        <v>60</v>
      </c>
      <c r="R7" s="5">
        <v>35</v>
      </c>
      <c r="T7" s="5">
        <f t="shared" si="0"/>
        <v>-8</v>
      </c>
      <c r="U7" s="8">
        <f t="shared" si="1"/>
        <v>1.5714285714285694</v>
      </c>
      <c r="W7" s="13">
        <f t="shared" si="2"/>
        <v>-12.571428571428555</v>
      </c>
      <c r="Y7" s="14">
        <f t="shared" si="3"/>
        <v>64</v>
      </c>
    </row>
    <row r="8" spans="15:25">
      <c r="O8" s="2">
        <v>4</v>
      </c>
      <c r="P8" s="5">
        <v>173</v>
      </c>
      <c r="Q8" s="5">
        <v>59</v>
      </c>
      <c r="R8" s="5">
        <v>34</v>
      </c>
      <c r="T8" s="5">
        <f t="shared" si="0"/>
        <v>-7</v>
      </c>
      <c r="U8" s="8">
        <f t="shared" si="1"/>
        <v>0.5714285714285694</v>
      </c>
      <c r="W8" s="13">
        <f t="shared" si="2"/>
        <v>-3.9999999999999858</v>
      </c>
      <c r="Y8" s="14">
        <f t="shared" si="3"/>
        <v>49</v>
      </c>
    </row>
    <row r="9" spans="15:25">
      <c r="O9" s="2">
        <v>5</v>
      </c>
      <c r="P9" s="5">
        <v>174</v>
      </c>
      <c r="Q9" s="5">
        <v>68</v>
      </c>
      <c r="R9" s="5">
        <v>37</v>
      </c>
      <c r="T9" s="5">
        <f t="shared" si="0"/>
        <v>-6</v>
      </c>
      <c r="U9" s="8">
        <f t="shared" si="1"/>
        <v>3.5714285714285694</v>
      </c>
      <c r="W9" s="13">
        <f t="shared" si="2"/>
        <v>-21.428571428571416</v>
      </c>
      <c r="Y9" s="14">
        <f t="shared" si="3"/>
        <v>36</v>
      </c>
    </row>
    <row r="10" spans="15:25">
      <c r="O10" s="2">
        <v>6</v>
      </c>
      <c r="P10" s="5">
        <v>175</v>
      </c>
      <c r="Q10" s="5">
        <v>70</v>
      </c>
      <c r="R10" s="5">
        <v>55</v>
      </c>
      <c r="T10" s="5">
        <f t="shared" si="0"/>
        <v>-5</v>
      </c>
      <c r="U10" s="8">
        <f t="shared" si="1"/>
        <v>21.571428571428569</v>
      </c>
      <c r="W10" s="13">
        <f>T10*U10</f>
        <v>-107.85714285714285</v>
      </c>
      <c r="Y10" s="14">
        <f t="shared" si="3"/>
        <v>25</v>
      </c>
    </row>
    <row r="11" spans="15:25">
      <c r="O11" s="2">
        <v>7</v>
      </c>
      <c r="P11" s="5">
        <v>176</v>
      </c>
      <c r="Q11" s="5">
        <v>65</v>
      </c>
      <c r="R11" s="5">
        <v>61</v>
      </c>
      <c r="T11" s="5">
        <f t="shared" si="0"/>
        <v>-4</v>
      </c>
      <c r="U11" s="8">
        <f t="shared" si="1"/>
        <v>27.571428571428569</v>
      </c>
      <c r="W11" s="13">
        <f t="shared" si="2"/>
        <v>-110.28571428571428</v>
      </c>
      <c r="Y11" s="14">
        <f t="shared" si="3"/>
        <v>16</v>
      </c>
    </row>
    <row r="12" spans="15:25">
      <c r="O12" s="2">
        <v>8</v>
      </c>
      <c r="P12" s="5">
        <v>177</v>
      </c>
      <c r="Q12" s="5">
        <v>78</v>
      </c>
      <c r="R12" s="5">
        <v>44</v>
      </c>
      <c r="T12" s="5">
        <f t="shared" si="0"/>
        <v>-3</v>
      </c>
      <c r="U12" s="8">
        <f t="shared" si="1"/>
        <v>10.571428571428569</v>
      </c>
      <c r="W12" s="13">
        <f t="shared" si="2"/>
        <v>-31.714285714285708</v>
      </c>
      <c r="Y12" s="14">
        <f t="shared" si="3"/>
        <v>9</v>
      </c>
    </row>
    <row r="13" spans="15:25">
      <c r="O13" s="2">
        <v>9</v>
      </c>
      <c r="P13" s="5">
        <v>178</v>
      </c>
      <c r="Q13" s="5">
        <v>82</v>
      </c>
      <c r="R13" s="5">
        <v>31</v>
      </c>
      <c r="T13" s="5">
        <f t="shared" si="0"/>
        <v>-2</v>
      </c>
      <c r="U13" s="8">
        <f t="shared" si="1"/>
        <v>-2.4285714285714306</v>
      </c>
      <c r="W13" s="13">
        <f t="shared" si="2"/>
        <v>4.8571428571428612</v>
      </c>
      <c r="Y13" s="14">
        <f t="shared" si="3"/>
        <v>4</v>
      </c>
    </row>
    <row r="14" spans="15:25">
      <c r="O14" s="2">
        <v>10</v>
      </c>
      <c r="P14" s="5">
        <v>179</v>
      </c>
      <c r="Q14" s="5">
        <v>83</v>
      </c>
      <c r="R14" s="5">
        <v>30</v>
      </c>
      <c r="T14" s="5">
        <f t="shared" si="0"/>
        <v>-1</v>
      </c>
      <c r="U14" s="8">
        <f t="shared" si="1"/>
        <v>-3.4285714285714306</v>
      </c>
      <c r="W14" s="13">
        <f t="shared" si="2"/>
        <v>3.4285714285714306</v>
      </c>
      <c r="Y14" s="14">
        <f t="shared" si="3"/>
        <v>1</v>
      </c>
    </row>
    <row r="15" spans="15:25">
      <c r="O15" s="2">
        <v>11</v>
      </c>
      <c r="P15" s="5">
        <v>180</v>
      </c>
      <c r="Q15" s="5">
        <v>80</v>
      </c>
      <c r="R15" s="5">
        <v>19</v>
      </c>
      <c r="T15" s="5">
        <f t="shared" si="0"/>
        <v>0</v>
      </c>
      <c r="U15" s="8">
        <f t="shared" si="1"/>
        <v>-14.428571428571431</v>
      </c>
      <c r="W15" s="13">
        <f t="shared" si="2"/>
        <v>0</v>
      </c>
      <c r="Y15" s="14">
        <f t="shared" si="3"/>
        <v>0</v>
      </c>
    </row>
    <row r="16" spans="15:25">
      <c r="O16" s="2">
        <v>12</v>
      </c>
      <c r="P16" s="5">
        <v>181</v>
      </c>
      <c r="Q16" s="5">
        <v>82</v>
      </c>
      <c r="R16" s="5">
        <v>22</v>
      </c>
      <c r="T16" s="5">
        <f t="shared" si="0"/>
        <v>1</v>
      </c>
      <c r="U16" s="8">
        <f t="shared" si="1"/>
        <v>-11.428571428571431</v>
      </c>
      <c r="W16" s="13">
        <f t="shared" si="2"/>
        <v>-11.428571428571431</v>
      </c>
      <c r="Y16" s="14">
        <f t="shared" si="3"/>
        <v>1</v>
      </c>
    </row>
    <row r="17" spans="15:25">
      <c r="O17" s="2">
        <v>13</v>
      </c>
      <c r="P17" s="5">
        <v>182</v>
      </c>
      <c r="Q17" s="5">
        <v>81</v>
      </c>
      <c r="R17" s="5">
        <v>29</v>
      </c>
      <c r="T17" s="5">
        <f t="shared" si="0"/>
        <v>2</v>
      </c>
      <c r="U17" s="8">
        <f t="shared" si="1"/>
        <v>-4.4285714285714306</v>
      </c>
      <c r="W17" s="13">
        <f t="shared" si="2"/>
        <v>-8.8571428571428612</v>
      </c>
      <c r="Y17" s="14">
        <f t="shared" si="3"/>
        <v>4</v>
      </c>
    </row>
    <row r="18" spans="15:25">
      <c r="O18" s="2">
        <v>14</v>
      </c>
      <c r="P18" s="5">
        <v>183</v>
      </c>
      <c r="Q18" s="5">
        <v>85</v>
      </c>
      <c r="R18" s="5">
        <v>26</v>
      </c>
      <c r="T18" s="5">
        <f t="shared" si="0"/>
        <v>3</v>
      </c>
      <c r="U18" s="8">
        <f t="shared" si="1"/>
        <v>-7.4285714285714306</v>
      </c>
      <c r="W18" s="13">
        <f t="shared" si="2"/>
        <v>-22.285714285714292</v>
      </c>
      <c r="Y18" s="14">
        <f t="shared" si="3"/>
        <v>9</v>
      </c>
    </row>
    <row r="19" spans="15:25">
      <c r="O19" s="2">
        <v>15</v>
      </c>
      <c r="P19" s="5">
        <v>184</v>
      </c>
      <c r="Q19" s="5">
        <v>90</v>
      </c>
      <c r="R19" s="5">
        <v>33</v>
      </c>
      <c r="T19" s="5">
        <f t="shared" si="0"/>
        <v>4</v>
      </c>
      <c r="U19" s="8">
        <f t="shared" si="1"/>
        <v>-0.4285714285714306</v>
      </c>
      <c r="W19" s="13">
        <f t="shared" si="2"/>
        <v>-1.7142857142857224</v>
      </c>
      <c r="Y19" s="14">
        <f t="shared" si="3"/>
        <v>16</v>
      </c>
    </row>
    <row r="20" spans="15:25">
      <c r="O20" s="2">
        <v>16</v>
      </c>
      <c r="P20" s="5">
        <v>185</v>
      </c>
      <c r="Q20" s="5">
        <v>86</v>
      </c>
      <c r="R20" s="5">
        <v>37</v>
      </c>
      <c r="T20" s="5">
        <f t="shared" si="0"/>
        <v>5</v>
      </c>
      <c r="U20" s="8">
        <f t="shared" si="1"/>
        <v>3.5714285714285694</v>
      </c>
      <c r="W20" s="13">
        <f t="shared" si="2"/>
        <v>17.857142857142847</v>
      </c>
      <c r="Y20" s="14">
        <f t="shared" si="3"/>
        <v>25</v>
      </c>
    </row>
    <row r="21" spans="15:25">
      <c r="O21" s="2">
        <v>17</v>
      </c>
      <c r="P21" s="5">
        <v>186</v>
      </c>
      <c r="Q21" s="5">
        <v>88</v>
      </c>
      <c r="R21" s="5">
        <v>38</v>
      </c>
      <c r="T21" s="5">
        <f t="shared" si="0"/>
        <v>6</v>
      </c>
      <c r="U21" s="8">
        <f t="shared" si="1"/>
        <v>4.5714285714285694</v>
      </c>
      <c r="W21" s="13">
        <f t="shared" si="2"/>
        <v>27.428571428571416</v>
      </c>
      <c r="Y21" s="14">
        <f t="shared" si="3"/>
        <v>36</v>
      </c>
    </row>
    <row r="22" spans="15:25">
      <c r="O22" s="2">
        <v>18</v>
      </c>
      <c r="P22" s="5">
        <v>187</v>
      </c>
      <c r="Q22" s="5">
        <v>88</v>
      </c>
      <c r="R22" s="5">
        <v>39</v>
      </c>
      <c r="T22" s="5">
        <f t="shared" si="0"/>
        <v>7</v>
      </c>
      <c r="U22" s="8">
        <f t="shared" si="1"/>
        <v>5.5714285714285694</v>
      </c>
      <c r="W22" s="13">
        <f t="shared" si="2"/>
        <v>38.999999999999986</v>
      </c>
      <c r="Y22" s="14">
        <f t="shared" si="3"/>
        <v>49</v>
      </c>
    </row>
    <row r="23" spans="15:25">
      <c r="O23" s="2">
        <v>19</v>
      </c>
      <c r="P23" s="5">
        <v>188</v>
      </c>
      <c r="Q23" s="5">
        <v>89</v>
      </c>
      <c r="R23" s="5">
        <v>40</v>
      </c>
      <c r="T23" s="5">
        <f t="shared" si="0"/>
        <v>8</v>
      </c>
      <c r="U23" s="8">
        <f t="shared" si="1"/>
        <v>6.5714285714285694</v>
      </c>
      <c r="W23" s="13">
        <f t="shared" si="2"/>
        <v>52.571428571428555</v>
      </c>
      <c r="Y23" s="14">
        <f t="shared" si="3"/>
        <v>64</v>
      </c>
    </row>
    <row r="24" spans="15:25">
      <c r="O24" s="2">
        <v>20</v>
      </c>
      <c r="P24" s="5">
        <v>189</v>
      </c>
      <c r="Q24" s="5">
        <v>91</v>
      </c>
      <c r="R24" s="5">
        <v>18</v>
      </c>
      <c r="T24" s="5">
        <f t="shared" si="0"/>
        <v>9</v>
      </c>
      <c r="U24" s="8">
        <f t="shared" si="1"/>
        <v>-15.428571428571431</v>
      </c>
      <c r="W24" s="13">
        <f t="shared" si="2"/>
        <v>-138.85714285714289</v>
      </c>
      <c r="Y24" s="14">
        <f t="shared" si="3"/>
        <v>81</v>
      </c>
    </row>
    <row r="25" spans="15:25">
      <c r="O25" s="2">
        <v>21</v>
      </c>
      <c r="P25" s="5">
        <v>190</v>
      </c>
      <c r="Q25" s="5">
        <v>94</v>
      </c>
      <c r="R25" s="5">
        <v>15</v>
      </c>
      <c r="T25" s="5">
        <f t="shared" si="0"/>
        <v>10</v>
      </c>
      <c r="U25" s="8">
        <f t="shared" si="1"/>
        <v>-18.428571428571431</v>
      </c>
      <c r="W25" s="13">
        <f t="shared" si="2"/>
        <v>-184.28571428571431</v>
      </c>
      <c r="Y25" s="14">
        <f t="shared" si="3"/>
        <v>100</v>
      </c>
    </row>
    <row r="27" spans="15:25">
      <c r="P27" s="16"/>
      <c r="Q27" s="16"/>
      <c r="R27" s="16"/>
    </row>
    <row r="28" spans="15:25">
      <c r="V28" s="6" t="s">
        <v>15</v>
      </c>
      <c r="W28" s="6">
        <f>SUM(W5:W25)</f>
        <v>-434.00000000000011</v>
      </c>
      <c r="X28" s="6"/>
      <c r="Y28" s="6">
        <f>SUM(Y5:Y25)</f>
        <v>770</v>
      </c>
    </row>
    <row r="32" spans="15:25">
      <c r="X32" t="s">
        <v>8</v>
      </c>
      <c r="Y32" s="3">
        <f>W28/Y28</f>
        <v>-0.56363636363636382</v>
      </c>
    </row>
    <row r="33" spans="16:25">
      <c r="X33" t="s">
        <v>11</v>
      </c>
      <c r="Y33" s="3">
        <f>R36-(Y32*P36)</f>
        <v>134.88311688311691</v>
      </c>
    </row>
    <row r="35" spans="16:25">
      <c r="P35" s="3" t="s">
        <v>7</v>
      </c>
      <c r="Q35" s="3" t="s">
        <v>7</v>
      </c>
      <c r="R35" s="3" t="s">
        <v>7</v>
      </c>
    </row>
    <row r="36" spans="16:25">
      <c r="P36" s="3">
        <f>AVERAGE(P5:P25)</f>
        <v>180</v>
      </c>
      <c r="Q36" s="3">
        <f>AVERAGE(Q5:Q25)</f>
        <v>77.523809523809518</v>
      </c>
      <c r="R36" s="3">
        <f>AVERAGE(R5:R25)</f>
        <v>33.428571428571431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48E8-7BEE-40F6-B2FB-A48480D01D3A}">
  <dimension ref="O3:Z36"/>
  <sheetViews>
    <sheetView tabSelected="1" workbookViewId="0">
      <selection activeCell="W36" sqref="W36"/>
    </sheetView>
  </sheetViews>
  <sheetFormatPr defaultRowHeight="15"/>
  <cols>
    <col min="20" max="20" width="1.7109375" style="12" customWidth="1"/>
    <col min="22" max="22" width="13.85546875" customWidth="1"/>
    <col min="23" max="23" width="11.7109375" customWidth="1"/>
    <col min="24" max="24" width="15.7109375" customWidth="1"/>
    <col min="26" max="26" width="11.28515625" customWidth="1"/>
    <col min="27" max="27" width="11.42578125" customWidth="1"/>
  </cols>
  <sheetData>
    <row r="3" spans="15:26">
      <c r="P3" s="11" t="s">
        <v>3</v>
      </c>
      <c r="Q3" s="11" t="s">
        <v>2</v>
      </c>
    </row>
    <row r="4" spans="15:26">
      <c r="O4" s="1" t="s">
        <v>6</v>
      </c>
      <c r="P4" s="4" t="s">
        <v>0</v>
      </c>
      <c r="Q4" s="4" t="s">
        <v>1</v>
      </c>
      <c r="R4" s="4" t="s">
        <v>4</v>
      </c>
      <c r="S4" s="4" t="s">
        <v>5</v>
      </c>
      <c r="U4" s="9" t="s">
        <v>12</v>
      </c>
      <c r="V4" s="5"/>
      <c r="X4" s="10" t="s">
        <v>13</v>
      </c>
      <c r="Y4" s="7"/>
      <c r="Z4" s="10" t="s">
        <v>14</v>
      </c>
    </row>
    <row r="5" spans="15:26">
      <c r="O5" s="2">
        <v>1</v>
      </c>
      <c r="P5" s="5">
        <v>170</v>
      </c>
      <c r="Q5" s="5">
        <v>54</v>
      </c>
      <c r="R5" s="8">
        <f>P5*1.9182-267.75</f>
        <v>58.343999999999994</v>
      </c>
      <c r="S5" s="8">
        <f t="shared" ref="S5:S25" si="0">Q5-R5</f>
        <v>-4.3439999999999941</v>
      </c>
      <c r="U5" s="5">
        <f>P5-$P$36</f>
        <v>-10</v>
      </c>
      <c r="V5" s="8">
        <f>Q5-$Q$36</f>
        <v>-23.523809523809518</v>
      </c>
      <c r="X5" s="13">
        <f>U5*V5</f>
        <v>235.23809523809518</v>
      </c>
      <c r="Z5" s="14">
        <f>(P5-$P$36)*(P5-$P$36)</f>
        <v>100</v>
      </c>
    </row>
    <row r="6" spans="15:26">
      <c r="O6" s="2">
        <v>2</v>
      </c>
      <c r="P6" s="5">
        <v>171</v>
      </c>
      <c r="Q6" s="5">
        <v>55</v>
      </c>
      <c r="R6" s="8">
        <f t="shared" ref="R6:R25" si="1">P6*1.9182-267.75</f>
        <v>60.262200000000007</v>
      </c>
      <c r="S6" s="8">
        <f t="shared" si="0"/>
        <v>-5.2622000000000071</v>
      </c>
      <c r="U6" s="5">
        <f t="shared" ref="U6:U25" si="2">P6-$P$36</f>
        <v>-9</v>
      </c>
      <c r="V6" s="8">
        <f t="shared" ref="V6:V25" si="3">Q6-$Q$36</f>
        <v>-22.523809523809518</v>
      </c>
      <c r="X6" s="13">
        <f t="shared" ref="X6:X25" si="4">U6*V6</f>
        <v>202.71428571428567</v>
      </c>
      <c r="Z6" s="14">
        <f t="shared" ref="Z6:Z25" si="5">(P6-$P$36)*(P6-$P$36)</f>
        <v>81</v>
      </c>
    </row>
    <row r="7" spans="15:26">
      <c r="O7" s="2">
        <v>3</v>
      </c>
      <c r="P7" s="5">
        <v>172</v>
      </c>
      <c r="Q7" s="5">
        <v>60</v>
      </c>
      <c r="R7" s="8">
        <f t="shared" si="1"/>
        <v>62.180399999999963</v>
      </c>
      <c r="S7" s="8">
        <f t="shared" si="0"/>
        <v>-2.1803999999999633</v>
      </c>
      <c r="U7" s="5">
        <f t="shared" si="2"/>
        <v>-8</v>
      </c>
      <c r="V7" s="8">
        <f t="shared" si="3"/>
        <v>-17.523809523809518</v>
      </c>
      <c r="X7" s="13">
        <f t="shared" si="4"/>
        <v>140.19047619047615</v>
      </c>
      <c r="Z7" s="14">
        <f t="shared" si="5"/>
        <v>64</v>
      </c>
    </row>
    <row r="8" spans="15:26">
      <c r="O8" s="2">
        <v>4</v>
      </c>
      <c r="P8" s="5">
        <v>173</v>
      </c>
      <c r="Q8" s="5">
        <v>59</v>
      </c>
      <c r="R8" s="8">
        <f t="shared" si="1"/>
        <v>64.098599999999976</v>
      </c>
      <c r="S8" s="8">
        <f t="shared" si="0"/>
        <v>-5.0985999999999763</v>
      </c>
      <c r="U8" s="5">
        <f t="shared" si="2"/>
        <v>-7</v>
      </c>
      <c r="V8" s="8">
        <f t="shared" si="3"/>
        <v>-18.523809523809518</v>
      </c>
      <c r="X8" s="13">
        <f t="shared" si="4"/>
        <v>129.66666666666663</v>
      </c>
      <c r="Z8" s="14">
        <f t="shared" si="5"/>
        <v>49</v>
      </c>
    </row>
    <row r="9" spans="15:26">
      <c r="O9" s="2">
        <v>5</v>
      </c>
      <c r="P9" s="5">
        <v>174</v>
      </c>
      <c r="Q9" s="5">
        <v>68</v>
      </c>
      <c r="R9" s="8">
        <f t="shared" si="1"/>
        <v>66.016799999999989</v>
      </c>
      <c r="S9" s="8">
        <f t="shared" si="0"/>
        <v>1.9832000000000107</v>
      </c>
      <c r="U9" s="5">
        <f t="shared" si="2"/>
        <v>-6</v>
      </c>
      <c r="V9" s="8">
        <f t="shared" si="3"/>
        <v>-9.5238095238095184</v>
      </c>
      <c r="X9" s="13">
        <f t="shared" si="4"/>
        <v>57.14285714285711</v>
      </c>
      <c r="Z9" s="14">
        <f t="shared" si="5"/>
        <v>36</v>
      </c>
    </row>
    <row r="10" spans="15:26">
      <c r="O10" s="2">
        <v>6</v>
      </c>
      <c r="P10" s="5">
        <v>175</v>
      </c>
      <c r="Q10" s="5">
        <v>70</v>
      </c>
      <c r="R10" s="8">
        <f t="shared" si="1"/>
        <v>67.935000000000002</v>
      </c>
      <c r="S10" s="8">
        <f t="shared" si="0"/>
        <v>2.0649999999999977</v>
      </c>
      <c r="U10" s="5">
        <f t="shared" si="2"/>
        <v>-5</v>
      </c>
      <c r="V10" s="8">
        <f t="shared" si="3"/>
        <v>-7.5238095238095184</v>
      </c>
      <c r="X10" s="13">
        <f>U10*V10</f>
        <v>37.619047619047592</v>
      </c>
      <c r="Z10" s="14">
        <f t="shared" si="5"/>
        <v>25</v>
      </c>
    </row>
    <row r="11" spans="15:26">
      <c r="O11" s="2">
        <v>7</v>
      </c>
      <c r="P11" s="5">
        <v>176</v>
      </c>
      <c r="Q11" s="5">
        <v>65</v>
      </c>
      <c r="R11" s="8">
        <f t="shared" si="1"/>
        <v>69.853199999999958</v>
      </c>
      <c r="S11" s="8">
        <f t="shared" si="0"/>
        <v>-4.8531999999999584</v>
      </c>
      <c r="U11" s="5">
        <f t="shared" si="2"/>
        <v>-4</v>
      </c>
      <c r="V11" s="8">
        <f t="shared" si="3"/>
        <v>-12.523809523809518</v>
      </c>
      <c r="X11" s="13">
        <f t="shared" si="4"/>
        <v>50.095238095238074</v>
      </c>
      <c r="Z11" s="14">
        <f t="shared" si="5"/>
        <v>16</v>
      </c>
    </row>
    <row r="12" spans="15:26">
      <c r="O12" s="2">
        <v>8</v>
      </c>
      <c r="P12" s="5">
        <v>177</v>
      </c>
      <c r="Q12" s="5">
        <v>78</v>
      </c>
      <c r="R12" s="8">
        <f t="shared" si="1"/>
        <v>71.771399999999971</v>
      </c>
      <c r="S12" s="8">
        <f t="shared" si="0"/>
        <v>6.2286000000000286</v>
      </c>
      <c r="U12" s="5">
        <f t="shared" si="2"/>
        <v>-3</v>
      </c>
      <c r="V12" s="8">
        <f t="shared" si="3"/>
        <v>0.4761904761904816</v>
      </c>
      <c r="X12" s="13">
        <f t="shared" si="4"/>
        <v>-1.4285714285714448</v>
      </c>
      <c r="Z12" s="14">
        <f t="shared" si="5"/>
        <v>9</v>
      </c>
    </row>
    <row r="13" spans="15:26">
      <c r="O13" s="2">
        <v>9</v>
      </c>
      <c r="P13" s="5">
        <v>178</v>
      </c>
      <c r="Q13" s="5">
        <v>82</v>
      </c>
      <c r="R13" s="8">
        <f t="shared" si="1"/>
        <v>73.689599999999984</v>
      </c>
      <c r="S13" s="8">
        <f t="shared" si="0"/>
        <v>8.3104000000000156</v>
      </c>
      <c r="U13" s="5">
        <f t="shared" si="2"/>
        <v>-2</v>
      </c>
      <c r="V13" s="8">
        <f t="shared" si="3"/>
        <v>4.4761904761904816</v>
      </c>
      <c r="X13" s="13">
        <f t="shared" si="4"/>
        <v>-8.9523809523809632</v>
      </c>
      <c r="Z13" s="14">
        <f t="shared" si="5"/>
        <v>4</v>
      </c>
    </row>
    <row r="14" spans="15:26">
      <c r="O14" s="2">
        <v>10</v>
      </c>
      <c r="P14" s="5">
        <v>179</v>
      </c>
      <c r="Q14" s="5">
        <v>83</v>
      </c>
      <c r="R14" s="8">
        <f t="shared" si="1"/>
        <v>75.607799999999997</v>
      </c>
      <c r="S14" s="8">
        <f t="shared" si="0"/>
        <v>7.3922000000000025</v>
      </c>
      <c r="U14" s="5">
        <f t="shared" si="2"/>
        <v>-1</v>
      </c>
      <c r="V14" s="8">
        <f t="shared" si="3"/>
        <v>5.4761904761904816</v>
      </c>
      <c r="X14" s="13">
        <f t="shared" si="4"/>
        <v>-5.4761904761904816</v>
      </c>
      <c r="Z14" s="14">
        <f t="shared" si="5"/>
        <v>1</v>
      </c>
    </row>
    <row r="15" spans="15:26">
      <c r="O15" s="2">
        <v>11</v>
      </c>
      <c r="P15" s="5">
        <v>180</v>
      </c>
      <c r="Q15" s="5">
        <v>80</v>
      </c>
      <c r="R15" s="8">
        <f t="shared" si="1"/>
        <v>77.52600000000001</v>
      </c>
      <c r="S15" s="8">
        <f t="shared" si="0"/>
        <v>2.4739999999999895</v>
      </c>
      <c r="U15" s="5">
        <f t="shared" si="2"/>
        <v>0</v>
      </c>
      <c r="V15" s="8">
        <f t="shared" si="3"/>
        <v>2.4761904761904816</v>
      </c>
      <c r="X15" s="13">
        <f t="shared" si="4"/>
        <v>0</v>
      </c>
      <c r="Z15" s="14">
        <f t="shared" si="5"/>
        <v>0</v>
      </c>
    </row>
    <row r="16" spans="15:26">
      <c r="O16" s="2">
        <v>12</v>
      </c>
      <c r="P16" s="5">
        <v>181</v>
      </c>
      <c r="Q16" s="5">
        <v>82</v>
      </c>
      <c r="R16" s="8">
        <f t="shared" si="1"/>
        <v>79.444199999999967</v>
      </c>
      <c r="S16" s="8">
        <f t="shared" si="0"/>
        <v>2.5558000000000334</v>
      </c>
      <c r="U16" s="5">
        <f t="shared" si="2"/>
        <v>1</v>
      </c>
      <c r="V16" s="8">
        <f t="shared" si="3"/>
        <v>4.4761904761904816</v>
      </c>
      <c r="X16" s="13">
        <f t="shared" si="4"/>
        <v>4.4761904761904816</v>
      </c>
      <c r="Z16" s="14">
        <f t="shared" si="5"/>
        <v>1</v>
      </c>
    </row>
    <row r="17" spans="15:26">
      <c r="O17" s="2">
        <v>13</v>
      </c>
      <c r="P17" s="5">
        <v>182</v>
      </c>
      <c r="Q17" s="5">
        <v>81</v>
      </c>
      <c r="R17" s="8">
        <f t="shared" si="1"/>
        <v>81.36239999999998</v>
      </c>
      <c r="S17" s="8">
        <f t="shared" si="0"/>
        <v>-0.36239999999997963</v>
      </c>
      <c r="U17" s="5">
        <f t="shared" si="2"/>
        <v>2</v>
      </c>
      <c r="V17" s="8">
        <f t="shared" si="3"/>
        <v>3.4761904761904816</v>
      </c>
      <c r="X17" s="13">
        <f t="shared" si="4"/>
        <v>6.9523809523809632</v>
      </c>
      <c r="Z17" s="14">
        <f t="shared" si="5"/>
        <v>4</v>
      </c>
    </row>
    <row r="18" spans="15:26">
      <c r="O18" s="2">
        <v>14</v>
      </c>
      <c r="P18" s="5">
        <v>183</v>
      </c>
      <c r="Q18" s="5">
        <v>85</v>
      </c>
      <c r="R18" s="8">
        <f t="shared" si="1"/>
        <v>83.280599999999993</v>
      </c>
      <c r="S18" s="8">
        <f t="shared" si="0"/>
        <v>1.7194000000000074</v>
      </c>
      <c r="U18" s="5">
        <f t="shared" si="2"/>
        <v>3</v>
      </c>
      <c r="V18" s="8">
        <f t="shared" si="3"/>
        <v>7.4761904761904816</v>
      </c>
      <c r="X18" s="13">
        <f t="shared" si="4"/>
        <v>22.428571428571445</v>
      </c>
      <c r="Z18" s="14">
        <f t="shared" si="5"/>
        <v>9</v>
      </c>
    </row>
    <row r="19" spans="15:26">
      <c r="O19" s="2">
        <v>15</v>
      </c>
      <c r="P19" s="5">
        <v>184</v>
      </c>
      <c r="Q19" s="5">
        <v>90</v>
      </c>
      <c r="R19" s="8">
        <f t="shared" si="1"/>
        <v>85.198800000000006</v>
      </c>
      <c r="S19" s="8">
        <f t="shared" si="0"/>
        <v>4.8011999999999944</v>
      </c>
      <c r="U19" s="5">
        <f t="shared" si="2"/>
        <v>4</v>
      </c>
      <c r="V19" s="8">
        <f t="shared" si="3"/>
        <v>12.476190476190482</v>
      </c>
      <c r="X19" s="13">
        <f t="shared" si="4"/>
        <v>49.904761904761926</v>
      </c>
      <c r="Z19" s="14">
        <f t="shared" si="5"/>
        <v>16</v>
      </c>
    </row>
    <row r="20" spans="15:26">
      <c r="O20" s="2">
        <v>16</v>
      </c>
      <c r="P20" s="5">
        <v>185</v>
      </c>
      <c r="Q20" s="5">
        <v>86</v>
      </c>
      <c r="R20" s="8">
        <f t="shared" si="1"/>
        <v>87.116999999999962</v>
      </c>
      <c r="S20" s="8">
        <f t="shared" si="0"/>
        <v>-1.1169999999999618</v>
      </c>
      <c r="U20" s="5">
        <f t="shared" si="2"/>
        <v>5</v>
      </c>
      <c r="V20" s="8">
        <f t="shared" si="3"/>
        <v>8.4761904761904816</v>
      </c>
      <c r="X20" s="13">
        <f t="shared" si="4"/>
        <v>42.380952380952408</v>
      </c>
      <c r="Z20" s="14">
        <f t="shared" si="5"/>
        <v>25</v>
      </c>
    </row>
    <row r="21" spans="15:26">
      <c r="O21" s="2">
        <v>17</v>
      </c>
      <c r="P21" s="5">
        <v>186</v>
      </c>
      <c r="Q21" s="5">
        <v>88</v>
      </c>
      <c r="R21" s="8">
        <f t="shared" si="1"/>
        <v>89.035199999999975</v>
      </c>
      <c r="S21" s="8">
        <f t="shared" si="0"/>
        <v>-1.0351999999999748</v>
      </c>
      <c r="U21" s="5">
        <f t="shared" si="2"/>
        <v>6</v>
      </c>
      <c r="V21" s="8">
        <f t="shared" si="3"/>
        <v>10.476190476190482</v>
      </c>
      <c r="X21" s="13">
        <f t="shared" si="4"/>
        <v>62.85714285714289</v>
      </c>
      <c r="Z21" s="14">
        <f t="shared" si="5"/>
        <v>36</v>
      </c>
    </row>
    <row r="22" spans="15:26">
      <c r="O22" s="2">
        <v>18</v>
      </c>
      <c r="P22" s="5">
        <v>187</v>
      </c>
      <c r="Q22" s="5">
        <v>88</v>
      </c>
      <c r="R22" s="8">
        <f t="shared" si="1"/>
        <v>90.953399999999988</v>
      </c>
      <c r="S22" s="8">
        <f t="shared" si="0"/>
        <v>-2.9533999999999878</v>
      </c>
      <c r="U22" s="5">
        <f t="shared" si="2"/>
        <v>7</v>
      </c>
      <c r="V22" s="8">
        <f t="shared" si="3"/>
        <v>10.476190476190482</v>
      </c>
      <c r="X22" s="13">
        <f t="shared" si="4"/>
        <v>73.333333333333371</v>
      </c>
      <c r="Z22" s="14">
        <f t="shared" si="5"/>
        <v>49</v>
      </c>
    </row>
    <row r="23" spans="15:26">
      <c r="O23" s="2">
        <v>19</v>
      </c>
      <c r="P23" s="5">
        <v>188</v>
      </c>
      <c r="Q23" s="5">
        <v>89</v>
      </c>
      <c r="R23" s="8">
        <f t="shared" si="1"/>
        <v>92.871600000000001</v>
      </c>
      <c r="S23" s="8">
        <f t="shared" si="0"/>
        <v>-3.8716000000000008</v>
      </c>
      <c r="U23" s="5">
        <f t="shared" si="2"/>
        <v>8</v>
      </c>
      <c r="V23" s="8">
        <f t="shared" si="3"/>
        <v>11.476190476190482</v>
      </c>
      <c r="X23" s="13">
        <f t="shared" si="4"/>
        <v>91.809523809523853</v>
      </c>
      <c r="Z23" s="14">
        <f t="shared" si="5"/>
        <v>64</v>
      </c>
    </row>
    <row r="24" spans="15:26">
      <c r="O24" s="2">
        <v>20</v>
      </c>
      <c r="P24" s="5">
        <v>189</v>
      </c>
      <c r="Q24" s="5">
        <v>91</v>
      </c>
      <c r="R24" s="8">
        <f t="shared" si="1"/>
        <v>94.789799999999957</v>
      </c>
      <c r="S24" s="8">
        <f t="shared" si="0"/>
        <v>-3.789799999999957</v>
      </c>
      <c r="U24" s="5">
        <f t="shared" si="2"/>
        <v>9</v>
      </c>
      <c r="V24" s="8">
        <f t="shared" si="3"/>
        <v>13.476190476190482</v>
      </c>
      <c r="X24" s="13">
        <f t="shared" si="4"/>
        <v>121.28571428571433</v>
      </c>
      <c r="Z24" s="14">
        <f t="shared" si="5"/>
        <v>81</v>
      </c>
    </row>
    <row r="25" spans="15:26">
      <c r="O25" s="2">
        <v>21</v>
      </c>
      <c r="P25" s="5">
        <v>190</v>
      </c>
      <c r="Q25" s="5">
        <v>94</v>
      </c>
      <c r="R25" s="8">
        <f t="shared" si="1"/>
        <v>96.70799999999997</v>
      </c>
      <c r="S25" s="8">
        <f t="shared" si="0"/>
        <v>-2.70799999999997</v>
      </c>
      <c r="U25" s="5">
        <f t="shared" si="2"/>
        <v>10</v>
      </c>
      <c r="V25" s="8">
        <f t="shared" si="3"/>
        <v>16.476190476190482</v>
      </c>
      <c r="X25" s="13">
        <f t="shared" si="4"/>
        <v>164.76190476190482</v>
      </c>
      <c r="Z25" s="14">
        <f t="shared" si="5"/>
        <v>100</v>
      </c>
    </row>
    <row r="27" spans="15:26">
      <c r="P27" t="s">
        <v>9</v>
      </c>
      <c r="Q27" s="3">
        <f t="array" ref="Q27:R31">LINEST(Q5:Q25,P5:P25,1,1)</f>
        <v>1.9181818181818182</v>
      </c>
      <c r="R27" s="3">
        <v>-267.74891774891773</v>
      </c>
      <c r="S27" t="s">
        <v>10</v>
      </c>
    </row>
    <row r="28" spans="15:26">
      <c r="Q28">
        <v>0.15644800231646958</v>
      </c>
      <c r="R28">
        <v>28.176570430045224</v>
      </c>
      <c r="W28" s="6" t="s">
        <v>15</v>
      </c>
      <c r="X28" s="17">
        <f>SUM(X5:X25)</f>
        <v>1476.9999999999998</v>
      </c>
      <c r="Y28" s="6"/>
      <c r="Z28" s="6">
        <f>SUM(Z5:Z25)</f>
        <v>770</v>
      </c>
    </row>
    <row r="29" spans="15:26">
      <c r="Q29">
        <v>0.88779165355356104</v>
      </c>
      <c r="R29">
        <v>4.3412558805243027</v>
      </c>
    </row>
    <row r="30" spans="15:26">
      <c r="Q30">
        <v>150.32786732642379</v>
      </c>
      <c r="R30">
        <v>19</v>
      </c>
    </row>
    <row r="31" spans="15:26">
      <c r="Q31">
        <v>2833.1545454545449</v>
      </c>
      <c r="R31">
        <v>358.08354978354987</v>
      </c>
    </row>
    <row r="32" spans="15:26">
      <c r="Y32" t="s">
        <v>8</v>
      </c>
      <c r="Z32" s="3">
        <f>X28/Z28</f>
        <v>1.918181818181818</v>
      </c>
    </row>
    <row r="33" spans="16:26">
      <c r="Y33" t="s">
        <v>11</v>
      </c>
      <c r="Z33" s="3">
        <f>Q36-(Z32*P36)</f>
        <v>-267.74891774891773</v>
      </c>
    </row>
    <row r="35" spans="16:26">
      <c r="P35" s="3" t="s">
        <v>7</v>
      </c>
      <c r="Q35" s="3" t="s">
        <v>7</v>
      </c>
    </row>
    <row r="36" spans="16:26">
      <c r="P36" s="3">
        <f>AVERAGE(P5:P25)</f>
        <v>180</v>
      </c>
      <c r="Q36" s="3">
        <f>AVERAGE(Q5:Q25)</f>
        <v>77.523809523809518</v>
      </c>
    </row>
  </sheetData>
  <conditionalFormatting sqref="S5:S2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 парам</vt:lpstr>
      <vt:lpstr>2 парам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Вадим Викторович</dc:creator>
  <cp:lastModifiedBy>Бондаренко Вадим Викторович</cp:lastModifiedBy>
  <dcterms:created xsi:type="dcterms:W3CDTF">2015-06-05T18:19:34Z</dcterms:created>
  <dcterms:modified xsi:type="dcterms:W3CDTF">2024-04-23T06:35:43Z</dcterms:modified>
</cp:coreProperties>
</file>