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ondarenkovv\Desktop\Python\ML\"/>
    </mc:Choice>
  </mc:AlternateContent>
  <xr:revisionPtr revIDLastSave="0" documentId="13_ncr:1_{A0691A0A-9358-4CE6-83E5-5B737DAA3B9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3 парам" sheetId="11" r:id="rId1"/>
    <sheet name="2 парам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" i="10" l="1"/>
  <c r="Z7" i="10"/>
  <c r="Z8" i="10"/>
  <c r="Z12" i="10"/>
  <c r="Z23" i="10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5" i="11"/>
  <c r="Q36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5" i="11"/>
  <c r="R36" i="11"/>
  <c r="P36" i="11"/>
  <c r="Q36" i="10"/>
  <c r="U8" i="10" s="1"/>
  <c r="P36" i="10"/>
  <c r="T5" i="10" s="1"/>
  <c r="R5" i="10"/>
  <c r="Z5" i="10" s="1"/>
  <c r="Q27" i="10" a="1"/>
  <c r="R27" i="10" s="1"/>
  <c r="R6" i="10"/>
  <c r="Z6" i="10" s="1"/>
  <c r="R7" i="10"/>
  <c r="R8" i="10"/>
  <c r="R9" i="10"/>
  <c r="Z9" i="10" s="1"/>
  <c r="R10" i="10"/>
  <c r="Z10" i="10" s="1"/>
  <c r="R11" i="10"/>
  <c r="Z11" i="10" s="1"/>
  <c r="R12" i="10"/>
  <c r="R13" i="10"/>
  <c r="Z13" i="10" s="1"/>
  <c r="R14" i="10"/>
  <c r="Z14" i="10" s="1"/>
  <c r="R15" i="10"/>
  <c r="Z15" i="10" s="1"/>
  <c r="R16" i="10"/>
  <c r="Z16" i="10" s="1"/>
  <c r="R17" i="10"/>
  <c r="Z17" i="10" s="1"/>
  <c r="R18" i="10"/>
  <c r="Z18" i="10" s="1"/>
  <c r="R19" i="10"/>
  <c r="Z19" i="10" s="1"/>
  <c r="R20" i="10"/>
  <c r="Z20" i="10" s="1"/>
  <c r="R21" i="10"/>
  <c r="Z21" i="10" s="1"/>
  <c r="R22" i="10"/>
  <c r="Z22" i="10" s="1"/>
  <c r="R23" i="10"/>
  <c r="R24" i="10"/>
  <c r="Z24" i="10" s="1"/>
  <c r="R25" i="10"/>
  <c r="Z25" i="10" s="1"/>
  <c r="AA22" i="10" l="1"/>
  <c r="AA20" i="10"/>
  <c r="AA14" i="10"/>
  <c r="AA12" i="10"/>
  <c r="Z30" i="10"/>
  <c r="Z28" i="10"/>
  <c r="AA24" i="10"/>
  <c r="AA16" i="10"/>
  <c r="AA8" i="10"/>
  <c r="AA19" i="10"/>
  <c r="AA11" i="10"/>
  <c r="AA5" i="10"/>
  <c r="AA18" i="10"/>
  <c r="AA10" i="10"/>
  <c r="AA25" i="10"/>
  <c r="AA17" i="10"/>
  <c r="AA9" i="10"/>
  <c r="AA23" i="10"/>
  <c r="AA15" i="10"/>
  <c r="AA7" i="10"/>
  <c r="AA21" i="10"/>
  <c r="AA13" i="10"/>
  <c r="W9" i="11"/>
  <c r="W13" i="11"/>
  <c r="W25" i="11"/>
  <c r="W16" i="11"/>
  <c r="W8" i="11"/>
  <c r="W5" i="11"/>
  <c r="W22" i="11"/>
  <c r="U10" i="10"/>
  <c r="U22" i="10"/>
  <c r="U18" i="10"/>
  <c r="U14" i="10"/>
  <c r="T21" i="10"/>
  <c r="U5" i="10"/>
  <c r="W5" i="10" s="1"/>
  <c r="U6" i="10"/>
  <c r="T18" i="10"/>
  <c r="T10" i="10"/>
  <c r="U23" i="10"/>
  <c r="U15" i="10"/>
  <c r="U7" i="10"/>
  <c r="Y5" i="10"/>
  <c r="Y18" i="10"/>
  <c r="Y10" i="10"/>
  <c r="T17" i="10"/>
  <c r="Y17" i="10"/>
  <c r="T16" i="10"/>
  <c r="T8" i="10"/>
  <c r="W8" i="10" s="1"/>
  <c r="U13" i="10"/>
  <c r="Y24" i="10"/>
  <c r="Y16" i="10"/>
  <c r="Y8" i="10"/>
  <c r="T23" i="10"/>
  <c r="T15" i="10"/>
  <c r="T7" i="10"/>
  <c r="U20" i="10"/>
  <c r="U12" i="10"/>
  <c r="Y23" i="10"/>
  <c r="Y15" i="10"/>
  <c r="Y7" i="10"/>
  <c r="T25" i="10"/>
  <c r="T9" i="10"/>
  <c r="Y25" i="10"/>
  <c r="Y9" i="10"/>
  <c r="T24" i="10"/>
  <c r="U21" i="10"/>
  <c r="T22" i="10"/>
  <c r="T14" i="10"/>
  <c r="T6" i="10"/>
  <c r="U19" i="10"/>
  <c r="U11" i="10"/>
  <c r="Y22" i="10"/>
  <c r="Y14" i="10"/>
  <c r="Y6" i="10"/>
  <c r="T13" i="10"/>
  <c r="Y21" i="10"/>
  <c r="Y13" i="10"/>
  <c r="T20" i="10"/>
  <c r="T12" i="10"/>
  <c r="U25" i="10"/>
  <c r="U17" i="10"/>
  <c r="U9" i="10"/>
  <c r="Y20" i="10"/>
  <c r="Y12" i="10"/>
  <c r="T19" i="10"/>
  <c r="T11" i="10"/>
  <c r="U24" i="10"/>
  <c r="U16" i="10"/>
  <c r="Y19" i="10"/>
  <c r="Y11" i="10"/>
  <c r="R30" i="10"/>
  <c r="Q31" i="10"/>
  <c r="Q27" i="10"/>
  <c r="Q29" i="10"/>
  <c r="Q30" i="10"/>
  <c r="R29" i="10"/>
  <c r="R28" i="10"/>
  <c r="Q28" i="10"/>
  <c r="R31" i="10"/>
  <c r="W10" i="10" l="1"/>
  <c r="AA30" i="10"/>
  <c r="AB30" i="10" s="1"/>
  <c r="W28" i="10"/>
  <c r="Y32" i="10" s="1"/>
  <c r="Y33" i="10" s="1"/>
  <c r="W21" i="11"/>
  <c r="W19" i="11"/>
  <c r="W14" i="11"/>
  <c r="W12" i="11"/>
  <c r="W20" i="11"/>
  <c r="W18" i="11"/>
  <c r="W7" i="11"/>
  <c r="W17" i="11"/>
  <c r="W24" i="11"/>
  <c r="W15" i="11"/>
  <c r="Y28" i="11"/>
  <c r="W10" i="11"/>
  <c r="W11" i="11"/>
  <c r="W6" i="11"/>
  <c r="W23" i="11"/>
  <c r="W18" i="10"/>
  <c r="W14" i="10"/>
  <c r="W13" i="10"/>
  <c r="W22" i="10"/>
  <c r="W21" i="10"/>
  <c r="W12" i="10"/>
  <c r="W7" i="10"/>
  <c r="W16" i="10"/>
  <c r="W11" i="10"/>
  <c r="W20" i="10"/>
  <c r="W9" i="10"/>
  <c r="W15" i="10"/>
  <c r="W19" i="10"/>
  <c r="W6" i="10"/>
  <c r="W25" i="10"/>
  <c r="W17" i="10"/>
  <c r="Y28" i="10"/>
  <c r="W24" i="10"/>
  <c r="W23" i="10"/>
  <c r="W28" i="11" l="1"/>
  <c r="Y32" i="11" s="1"/>
  <c r="Y33" i="11" s="1"/>
</calcChain>
</file>

<file path=xl/sharedStrings.xml><?xml version="1.0" encoding="utf-8"?>
<sst xmlns="http://schemas.openxmlformats.org/spreadsheetml/2006/main" count="43" uniqueCount="27">
  <si>
    <t>Рост</t>
  </si>
  <si>
    <t>Вес</t>
  </si>
  <si>
    <t>Y</t>
  </si>
  <si>
    <t>X</t>
  </si>
  <si>
    <t>Шаг</t>
  </si>
  <si>
    <t>Среднее</t>
  </si>
  <si>
    <t>K=</t>
  </si>
  <si>
    <t>K--&gt;</t>
  </si>
  <si>
    <t>B=</t>
  </si>
  <si>
    <t>Оклонение от среднего</t>
  </si>
  <si>
    <r>
      <t>∑</t>
    </r>
    <r>
      <rPr>
        <b/>
        <sz val="10"/>
        <color rgb="FF0D0D0D"/>
        <rFont val="Times New Roman"/>
        <family val="1"/>
        <charset val="204"/>
      </rPr>
      <t>(</t>
    </r>
    <r>
      <rPr>
        <b/>
        <i/>
        <sz val="10"/>
        <color rgb="FF0D0D0D"/>
        <rFont val="KaTeX_Math"/>
      </rPr>
      <t>Xi</t>
    </r>
    <r>
      <rPr>
        <b/>
        <sz val="10"/>
        <color rgb="FF0D0D0D"/>
        <rFont val="Times New Roman"/>
        <family val="1"/>
        <charset val="204"/>
      </rPr>
      <t>​−</t>
    </r>
    <r>
      <rPr>
        <b/>
        <i/>
        <sz val="10"/>
        <color rgb="FF0D0D0D"/>
        <rFont val="KaTeX_Math"/>
      </rPr>
      <t>X</t>
    </r>
    <r>
      <rPr>
        <b/>
        <sz val="10"/>
        <color rgb="FF0D0D0D"/>
        <rFont val="Times New Roman"/>
        <family val="1"/>
        <charset val="204"/>
      </rPr>
      <t>ˉ)(</t>
    </r>
    <r>
      <rPr>
        <b/>
        <i/>
        <sz val="10"/>
        <color rgb="FF0D0D0D"/>
        <rFont val="KaTeX_Math"/>
      </rPr>
      <t>Yi</t>
    </r>
    <r>
      <rPr>
        <b/>
        <sz val="10"/>
        <color rgb="FF0D0D0D"/>
        <rFont val="Times New Roman"/>
        <family val="1"/>
        <charset val="204"/>
      </rPr>
      <t>​−</t>
    </r>
    <r>
      <rPr>
        <b/>
        <i/>
        <sz val="10"/>
        <color rgb="FF0D0D0D"/>
        <rFont val="KaTeX_Math"/>
      </rPr>
      <t>Y</t>
    </r>
    <r>
      <rPr>
        <b/>
        <sz val="10"/>
        <color rgb="FF0D0D0D"/>
        <rFont val="Times New Roman"/>
        <family val="1"/>
        <charset val="204"/>
      </rPr>
      <t>ˉ)​</t>
    </r>
  </si>
  <si>
    <r>
      <t>∑</t>
    </r>
    <r>
      <rPr>
        <b/>
        <sz val="10"/>
        <color rgb="FF0D0D0D"/>
        <rFont val="Times New Roman"/>
        <family val="1"/>
        <charset val="204"/>
      </rPr>
      <t>(</t>
    </r>
    <r>
      <rPr>
        <b/>
        <i/>
        <sz val="10"/>
        <color rgb="FF0D0D0D"/>
        <rFont val="KaTeX_Math"/>
      </rPr>
      <t>Xi</t>
    </r>
    <r>
      <rPr>
        <b/>
        <sz val="10"/>
        <color rgb="FF0D0D0D"/>
        <rFont val="Times New Roman"/>
        <family val="1"/>
        <charset val="204"/>
      </rPr>
      <t>​−</t>
    </r>
    <r>
      <rPr>
        <b/>
        <i/>
        <sz val="10"/>
        <color rgb="FF0D0D0D"/>
        <rFont val="KaTeX_Math"/>
      </rPr>
      <t>X</t>
    </r>
    <r>
      <rPr>
        <b/>
        <sz val="10"/>
        <color rgb="FF0D0D0D"/>
        <rFont val="Times New Roman"/>
        <family val="1"/>
        <charset val="204"/>
      </rPr>
      <t>ˉ)2​</t>
    </r>
  </si>
  <si>
    <t>сумма---&gt;</t>
  </si>
  <si>
    <t>Возраст</t>
  </si>
  <si>
    <t>независимая переменная</t>
  </si>
  <si>
    <t>Зависимая перем</t>
  </si>
  <si>
    <t>Y^ Предсказание</t>
  </si>
  <si>
    <t>Ошибка MSE</t>
  </si>
  <si>
    <t>R^2</t>
  </si>
  <si>
    <t>Коэф.Детерминации</t>
  </si>
  <si>
    <r>
      <t>∑</t>
    </r>
    <r>
      <rPr>
        <b/>
        <sz val="10"/>
        <color rgb="FF0D0D0D"/>
        <rFont val="Times New Roman"/>
        <family val="1"/>
        <charset val="204"/>
      </rPr>
      <t>(Y</t>
    </r>
    <r>
      <rPr>
        <b/>
        <i/>
        <sz val="10"/>
        <color rgb="FF0D0D0D"/>
        <rFont val="KaTeX_Math"/>
      </rPr>
      <t>i</t>
    </r>
    <r>
      <rPr>
        <b/>
        <sz val="10"/>
        <color rgb="FF0D0D0D"/>
        <rFont val="Times New Roman"/>
        <family val="1"/>
        <charset val="204"/>
      </rPr>
      <t>​−Yсредн.)2​</t>
    </r>
  </si>
  <si>
    <t>Сумма</t>
  </si>
  <si>
    <t>Средн.</t>
  </si>
  <si>
    <t>B</t>
  </si>
  <si>
    <t xml:space="preserve">Оклонение от среднего X </t>
  </si>
  <si>
    <t>Оклонение от среднего Y</t>
  </si>
  <si>
    <r>
      <t xml:space="preserve">∑1/n* </t>
    </r>
    <r>
      <rPr>
        <b/>
        <sz val="10"/>
        <color rgb="FF0D0D0D"/>
        <rFont val="Times New Roman"/>
        <family val="1"/>
        <charset val="204"/>
      </rPr>
      <t>(Y</t>
    </r>
    <r>
      <rPr>
        <b/>
        <i/>
        <sz val="10"/>
        <color rgb="FF0D0D0D"/>
        <rFont val="KaTeX_Math"/>
      </rPr>
      <t>i</t>
    </r>
    <r>
      <rPr>
        <b/>
        <sz val="10"/>
        <color rgb="FF0D0D0D"/>
        <rFont val="Times New Roman"/>
        <family val="1"/>
        <charset val="204"/>
      </rPr>
      <t>​−Y^)2​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</si>
</sst>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D0D0D"/>
      <name val="KaTeX_Size2"/>
      <charset val="204"/>
    </font>
    <font>
      <b/>
      <sz val="10"/>
      <color rgb="FF0D0D0D"/>
      <name val="Times New Roman"/>
      <family val="1"/>
      <charset val="204"/>
    </font>
    <font>
      <b/>
      <i/>
      <sz val="10"/>
      <color rgb="FF0D0D0D"/>
      <name val="KaTeX_Math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6"/>
      <color rgb="FF0D0D0D"/>
      <name val="KaTeX_Size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5" fillId="0" borderId="0" xfId="0" applyFont="1"/>
    <xf numFmtId="164" fontId="0" fillId="0" borderId="1" xfId="0" applyNumberFormat="1" applyBorder="1"/>
    <xf numFmtId="0" fontId="1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4" borderId="0" xfId="0" applyFill="1"/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/>
    <xf numFmtId="164" fontId="0" fillId="3" borderId="0" xfId="0" applyNumberFormat="1" applyFill="1"/>
    <xf numFmtId="2" fontId="0" fillId="0" borderId="1" xfId="0" applyNumberFormat="1" applyBorder="1" applyAlignment="1">
      <alignment horizontal="center" vertical="center"/>
    </xf>
    <xf numFmtId="2" fontId="0" fillId="2" borderId="0" xfId="0" applyNumberFormat="1" applyFill="1"/>
    <xf numFmtId="10" fontId="0" fillId="0" borderId="4" xfId="1" applyNumberFormat="1" applyFont="1" applyBorder="1"/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0" fillId="0" borderId="1" xfId="0" applyNumberFormat="1" applyFill="1" applyBorder="1"/>
    <xf numFmtId="2" fontId="0" fillId="6" borderId="1" xfId="0" applyNumberFormat="1" applyFill="1" applyBorder="1"/>
    <xf numFmtId="0" fontId="1" fillId="0" borderId="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1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 парам'!$Q$4</c:f>
              <c:strCache>
                <c:ptCount val="1"/>
                <c:pt idx="0">
                  <c:v>Вес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208884266825138E-2"/>
                  <c:y val="-5.3334891580110927E-2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2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'3 парам'!$P$5:$P$25</c:f>
              <c:numCache>
                <c:formatCode>General</c:formatCode>
                <c:ptCount val="21"/>
                <c:pt idx="0">
                  <c:v>170</c:v>
                </c:pt>
                <c:pt idx="1">
                  <c:v>171</c:v>
                </c:pt>
                <c:pt idx="2">
                  <c:v>172</c:v>
                </c:pt>
                <c:pt idx="3">
                  <c:v>173</c:v>
                </c:pt>
                <c:pt idx="4">
                  <c:v>174</c:v>
                </c:pt>
                <c:pt idx="5">
                  <c:v>175</c:v>
                </c:pt>
                <c:pt idx="6">
                  <c:v>176</c:v>
                </c:pt>
                <c:pt idx="7">
                  <c:v>177</c:v>
                </c:pt>
                <c:pt idx="8">
                  <c:v>178</c:v>
                </c:pt>
                <c:pt idx="9">
                  <c:v>179</c:v>
                </c:pt>
                <c:pt idx="10">
                  <c:v>180</c:v>
                </c:pt>
                <c:pt idx="11">
                  <c:v>181</c:v>
                </c:pt>
                <c:pt idx="12">
                  <c:v>182</c:v>
                </c:pt>
                <c:pt idx="13">
                  <c:v>183</c:v>
                </c:pt>
                <c:pt idx="14">
                  <c:v>184</c:v>
                </c:pt>
                <c:pt idx="15">
                  <c:v>185</c:v>
                </c:pt>
                <c:pt idx="16">
                  <c:v>186</c:v>
                </c:pt>
                <c:pt idx="17">
                  <c:v>187</c:v>
                </c:pt>
                <c:pt idx="18">
                  <c:v>188</c:v>
                </c:pt>
                <c:pt idx="19">
                  <c:v>189</c:v>
                </c:pt>
                <c:pt idx="20">
                  <c:v>190</c:v>
                </c:pt>
              </c:numCache>
            </c:numRef>
          </c:xVal>
          <c:yVal>
            <c:numRef>
              <c:f>'3 парам'!$Q$5:$Q$25</c:f>
              <c:numCache>
                <c:formatCode>General</c:formatCode>
                <c:ptCount val="21"/>
                <c:pt idx="0">
                  <c:v>54</c:v>
                </c:pt>
                <c:pt idx="1">
                  <c:v>55</c:v>
                </c:pt>
                <c:pt idx="2">
                  <c:v>60</c:v>
                </c:pt>
                <c:pt idx="3">
                  <c:v>59</c:v>
                </c:pt>
                <c:pt idx="4">
                  <c:v>68</c:v>
                </c:pt>
                <c:pt idx="5">
                  <c:v>70</c:v>
                </c:pt>
                <c:pt idx="6">
                  <c:v>65</c:v>
                </c:pt>
                <c:pt idx="7">
                  <c:v>78</c:v>
                </c:pt>
                <c:pt idx="8">
                  <c:v>82</c:v>
                </c:pt>
                <c:pt idx="9">
                  <c:v>83</c:v>
                </c:pt>
                <c:pt idx="10">
                  <c:v>80</c:v>
                </c:pt>
                <c:pt idx="11">
                  <c:v>82</c:v>
                </c:pt>
                <c:pt idx="12">
                  <c:v>81</c:v>
                </c:pt>
                <c:pt idx="13">
                  <c:v>85</c:v>
                </c:pt>
                <c:pt idx="14">
                  <c:v>90</c:v>
                </c:pt>
                <c:pt idx="15">
                  <c:v>86</c:v>
                </c:pt>
                <c:pt idx="16">
                  <c:v>88</c:v>
                </c:pt>
                <c:pt idx="17">
                  <c:v>88</c:v>
                </c:pt>
                <c:pt idx="18">
                  <c:v>89</c:v>
                </c:pt>
                <c:pt idx="19">
                  <c:v>91</c:v>
                </c:pt>
                <c:pt idx="2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09-4320-80BE-EA169ACFF7BC}"/>
            </c:ext>
          </c:extLst>
        </c:ser>
        <c:ser>
          <c:idx val="1"/>
          <c:order val="1"/>
          <c:tx>
            <c:strRef>
              <c:f>'3 парам'!$R$4</c:f>
              <c:strCache>
                <c:ptCount val="1"/>
                <c:pt idx="0">
                  <c:v>Возраст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844847224285642"/>
                  <c:y val="0.15442731996162817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6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'3 парам'!$P$5:$P$25</c:f>
              <c:numCache>
                <c:formatCode>General</c:formatCode>
                <c:ptCount val="21"/>
                <c:pt idx="0">
                  <c:v>170</c:v>
                </c:pt>
                <c:pt idx="1">
                  <c:v>171</c:v>
                </c:pt>
                <c:pt idx="2">
                  <c:v>172</c:v>
                </c:pt>
                <c:pt idx="3">
                  <c:v>173</c:v>
                </c:pt>
                <c:pt idx="4">
                  <c:v>174</c:v>
                </c:pt>
                <c:pt idx="5">
                  <c:v>175</c:v>
                </c:pt>
                <c:pt idx="6">
                  <c:v>176</c:v>
                </c:pt>
                <c:pt idx="7">
                  <c:v>177</c:v>
                </c:pt>
                <c:pt idx="8">
                  <c:v>178</c:v>
                </c:pt>
                <c:pt idx="9">
                  <c:v>179</c:v>
                </c:pt>
                <c:pt idx="10">
                  <c:v>180</c:v>
                </c:pt>
                <c:pt idx="11">
                  <c:v>181</c:v>
                </c:pt>
                <c:pt idx="12">
                  <c:v>182</c:v>
                </c:pt>
                <c:pt idx="13">
                  <c:v>183</c:v>
                </c:pt>
                <c:pt idx="14">
                  <c:v>184</c:v>
                </c:pt>
                <c:pt idx="15">
                  <c:v>185</c:v>
                </c:pt>
                <c:pt idx="16">
                  <c:v>186</c:v>
                </c:pt>
                <c:pt idx="17">
                  <c:v>187</c:v>
                </c:pt>
                <c:pt idx="18">
                  <c:v>188</c:v>
                </c:pt>
                <c:pt idx="19">
                  <c:v>189</c:v>
                </c:pt>
                <c:pt idx="20">
                  <c:v>190</c:v>
                </c:pt>
              </c:numCache>
            </c:numRef>
          </c:xVal>
          <c:yVal>
            <c:numRef>
              <c:f>'3 парам'!$R$5:$R$25</c:f>
              <c:numCache>
                <c:formatCode>General</c:formatCode>
                <c:ptCount val="21"/>
                <c:pt idx="0">
                  <c:v>28</c:v>
                </c:pt>
                <c:pt idx="1">
                  <c:v>31</c:v>
                </c:pt>
                <c:pt idx="2">
                  <c:v>35</c:v>
                </c:pt>
                <c:pt idx="3">
                  <c:v>34</c:v>
                </c:pt>
                <c:pt idx="4">
                  <c:v>37</c:v>
                </c:pt>
                <c:pt idx="5">
                  <c:v>55</c:v>
                </c:pt>
                <c:pt idx="6">
                  <c:v>61</c:v>
                </c:pt>
                <c:pt idx="7">
                  <c:v>44</c:v>
                </c:pt>
                <c:pt idx="8">
                  <c:v>31</c:v>
                </c:pt>
                <c:pt idx="9">
                  <c:v>30</c:v>
                </c:pt>
                <c:pt idx="10">
                  <c:v>19</c:v>
                </c:pt>
                <c:pt idx="11">
                  <c:v>22</c:v>
                </c:pt>
                <c:pt idx="12">
                  <c:v>29</c:v>
                </c:pt>
                <c:pt idx="13">
                  <c:v>26</c:v>
                </c:pt>
                <c:pt idx="14">
                  <c:v>33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18</c:v>
                </c:pt>
                <c:pt idx="2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09-4320-80BE-EA169ACFF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314640"/>
        <c:axId val="1673315472"/>
      </c:scatterChart>
      <c:valAx>
        <c:axId val="16733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315472"/>
        <c:crosses val="autoZero"/>
        <c:crossBetween val="midCat"/>
      </c:valAx>
      <c:valAx>
        <c:axId val="16733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31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912528655437059E-2"/>
          <c:y val="0.45473523217005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парам'!$Q$4</c:f>
              <c:strCache>
                <c:ptCount val="1"/>
                <c:pt idx="0">
                  <c:v>Вес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418661963753423"/>
                  <c:y val="-0.21307611548556429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4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9645549281571322E-2"/>
                  <c:y val="-0.12455878360032582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2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 парам'!$P$5:$P$25</c:f>
              <c:numCache>
                <c:formatCode>General</c:formatCode>
                <c:ptCount val="21"/>
                <c:pt idx="0">
                  <c:v>170</c:v>
                </c:pt>
                <c:pt idx="1">
                  <c:v>171</c:v>
                </c:pt>
                <c:pt idx="2">
                  <c:v>172</c:v>
                </c:pt>
                <c:pt idx="3">
                  <c:v>173</c:v>
                </c:pt>
                <c:pt idx="4">
                  <c:v>174</c:v>
                </c:pt>
                <c:pt idx="5">
                  <c:v>175</c:v>
                </c:pt>
                <c:pt idx="6">
                  <c:v>176</c:v>
                </c:pt>
                <c:pt idx="7">
                  <c:v>177</c:v>
                </c:pt>
                <c:pt idx="8">
                  <c:v>178</c:v>
                </c:pt>
                <c:pt idx="9">
                  <c:v>179</c:v>
                </c:pt>
                <c:pt idx="10">
                  <c:v>180</c:v>
                </c:pt>
                <c:pt idx="11">
                  <c:v>181</c:v>
                </c:pt>
                <c:pt idx="12">
                  <c:v>182</c:v>
                </c:pt>
                <c:pt idx="13">
                  <c:v>183</c:v>
                </c:pt>
                <c:pt idx="14">
                  <c:v>184</c:v>
                </c:pt>
                <c:pt idx="15">
                  <c:v>185</c:v>
                </c:pt>
                <c:pt idx="16">
                  <c:v>186</c:v>
                </c:pt>
                <c:pt idx="17">
                  <c:v>187</c:v>
                </c:pt>
                <c:pt idx="18">
                  <c:v>188</c:v>
                </c:pt>
                <c:pt idx="19">
                  <c:v>189</c:v>
                </c:pt>
                <c:pt idx="20">
                  <c:v>190</c:v>
                </c:pt>
              </c:numCache>
            </c:numRef>
          </c:xVal>
          <c:yVal>
            <c:numRef>
              <c:f>'2 парам'!$Q$5:$Q$25</c:f>
              <c:numCache>
                <c:formatCode>General</c:formatCode>
                <c:ptCount val="21"/>
                <c:pt idx="0">
                  <c:v>54</c:v>
                </c:pt>
                <c:pt idx="1">
                  <c:v>55</c:v>
                </c:pt>
                <c:pt idx="2">
                  <c:v>60</c:v>
                </c:pt>
                <c:pt idx="3">
                  <c:v>59</c:v>
                </c:pt>
                <c:pt idx="4">
                  <c:v>68</c:v>
                </c:pt>
                <c:pt idx="5">
                  <c:v>70</c:v>
                </c:pt>
                <c:pt idx="6">
                  <c:v>65</c:v>
                </c:pt>
                <c:pt idx="7">
                  <c:v>78</c:v>
                </c:pt>
                <c:pt idx="8">
                  <c:v>82</c:v>
                </c:pt>
                <c:pt idx="9">
                  <c:v>83</c:v>
                </c:pt>
                <c:pt idx="10">
                  <c:v>80</c:v>
                </c:pt>
                <c:pt idx="11">
                  <c:v>82</c:v>
                </c:pt>
                <c:pt idx="12">
                  <c:v>81</c:v>
                </c:pt>
                <c:pt idx="13">
                  <c:v>85</c:v>
                </c:pt>
                <c:pt idx="14">
                  <c:v>90</c:v>
                </c:pt>
                <c:pt idx="15">
                  <c:v>86</c:v>
                </c:pt>
                <c:pt idx="16">
                  <c:v>88</c:v>
                </c:pt>
                <c:pt idx="17">
                  <c:v>88</c:v>
                </c:pt>
                <c:pt idx="18">
                  <c:v>89</c:v>
                </c:pt>
                <c:pt idx="19">
                  <c:v>91</c:v>
                </c:pt>
                <c:pt idx="2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A-43CB-830F-D88CF7F4C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35423"/>
        <c:axId val="641330015"/>
      </c:scatterChart>
      <c:valAx>
        <c:axId val="64133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30015"/>
        <c:crosses val="autoZero"/>
        <c:crossBetween val="midCat"/>
      </c:valAx>
      <c:valAx>
        <c:axId val="6413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3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38099</xdr:rowOff>
    </xdr:from>
    <xdr:to>
      <xdr:col>13</xdr:col>
      <xdr:colOff>409575</xdr:colOff>
      <xdr:row>27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6B25AEB-7A8D-45C5-9174-3E741D0F4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9524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B31761-9FF0-4A10-B26F-6F314786D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7AB5-C719-47DE-B825-BECB52B73B18}">
  <dimension ref="O2:Y36"/>
  <sheetViews>
    <sheetView workbookViewId="0">
      <selection activeCell="H33" sqref="H33"/>
    </sheetView>
  </sheetViews>
  <sheetFormatPr defaultRowHeight="15"/>
  <cols>
    <col min="19" max="19" width="1.7109375" style="12" customWidth="1"/>
    <col min="21" max="21" width="13.85546875" customWidth="1"/>
    <col min="22" max="22" width="11.7109375" customWidth="1"/>
    <col min="23" max="23" width="15.7109375" customWidth="1"/>
    <col min="24" max="24" width="3.42578125" customWidth="1"/>
    <col min="25" max="25" width="11.28515625" customWidth="1"/>
    <col min="26" max="26" width="11.42578125" customWidth="1"/>
  </cols>
  <sheetData>
    <row r="2" spans="15:25">
      <c r="P2" t="s">
        <v>14</v>
      </c>
      <c r="Q2" t="s">
        <v>15</v>
      </c>
    </row>
    <row r="3" spans="15:25">
      <c r="P3" s="11" t="s">
        <v>3</v>
      </c>
      <c r="Q3" s="11" t="s">
        <v>2</v>
      </c>
      <c r="R3" s="15" t="s">
        <v>2</v>
      </c>
    </row>
    <row r="4" spans="15:25">
      <c r="O4" s="1" t="s">
        <v>4</v>
      </c>
      <c r="P4" s="4" t="s">
        <v>0</v>
      </c>
      <c r="Q4" s="4" t="s">
        <v>1</v>
      </c>
      <c r="R4" s="4" t="s">
        <v>13</v>
      </c>
      <c r="T4" s="9" t="s">
        <v>9</v>
      </c>
      <c r="U4" s="5"/>
      <c r="W4" s="10" t="s">
        <v>10</v>
      </c>
      <c r="X4" s="7"/>
      <c r="Y4" s="10" t="s">
        <v>11</v>
      </c>
    </row>
    <row r="5" spans="15:25">
      <c r="O5" s="2">
        <v>1</v>
      </c>
      <c r="P5" s="5">
        <v>170</v>
      </c>
      <c r="Q5" s="5">
        <v>54</v>
      </c>
      <c r="R5" s="5">
        <v>28</v>
      </c>
      <c r="T5" s="5">
        <f>P5-$P$36</f>
        <v>-10</v>
      </c>
      <c r="U5" s="8">
        <f>R5-$R$36</f>
        <v>-5.4285714285714306</v>
      </c>
      <c r="W5" s="13">
        <f>T5*U5</f>
        <v>54.285714285714306</v>
      </c>
      <c r="Y5" s="14">
        <f>(P5-$P$36)*(P5-$P$36)</f>
        <v>100</v>
      </c>
    </row>
    <row r="6" spans="15:25">
      <c r="O6" s="2">
        <v>2</v>
      </c>
      <c r="P6" s="5">
        <v>171</v>
      </c>
      <c r="Q6" s="5">
        <v>55</v>
      </c>
      <c r="R6" s="5">
        <v>31</v>
      </c>
      <c r="T6" s="5">
        <f t="shared" ref="T6:T25" si="0">P6-$P$36</f>
        <v>-9</v>
      </c>
      <c r="U6" s="8">
        <f t="shared" ref="U6:U25" si="1">R6-$R$36</f>
        <v>-2.4285714285714306</v>
      </c>
      <c r="W6" s="13">
        <f t="shared" ref="W6:W25" si="2">T6*U6</f>
        <v>21.857142857142875</v>
      </c>
      <c r="Y6" s="14">
        <f t="shared" ref="Y6:Y25" si="3">(P6-$P$36)*(P6-$P$36)</f>
        <v>81</v>
      </c>
    </row>
    <row r="7" spans="15:25">
      <c r="O7" s="2">
        <v>3</v>
      </c>
      <c r="P7" s="5">
        <v>172</v>
      </c>
      <c r="Q7" s="5">
        <v>60</v>
      </c>
      <c r="R7" s="5">
        <v>35</v>
      </c>
      <c r="T7" s="5">
        <f t="shared" si="0"/>
        <v>-8</v>
      </c>
      <c r="U7" s="8">
        <f t="shared" si="1"/>
        <v>1.5714285714285694</v>
      </c>
      <c r="W7" s="13">
        <f t="shared" si="2"/>
        <v>-12.571428571428555</v>
      </c>
      <c r="Y7" s="14">
        <f t="shared" si="3"/>
        <v>64</v>
      </c>
    </row>
    <row r="8" spans="15:25">
      <c r="O8" s="2">
        <v>4</v>
      </c>
      <c r="P8" s="5">
        <v>173</v>
      </c>
      <c r="Q8" s="5">
        <v>59</v>
      </c>
      <c r="R8" s="5">
        <v>34</v>
      </c>
      <c r="T8" s="5">
        <f t="shared" si="0"/>
        <v>-7</v>
      </c>
      <c r="U8" s="8">
        <f t="shared" si="1"/>
        <v>0.5714285714285694</v>
      </c>
      <c r="W8" s="13">
        <f t="shared" si="2"/>
        <v>-3.9999999999999858</v>
      </c>
      <c r="Y8" s="14">
        <f t="shared" si="3"/>
        <v>49</v>
      </c>
    </row>
    <row r="9" spans="15:25">
      <c r="O9" s="2">
        <v>5</v>
      </c>
      <c r="P9" s="5">
        <v>174</v>
      </c>
      <c r="Q9" s="5">
        <v>68</v>
      </c>
      <c r="R9" s="5">
        <v>37</v>
      </c>
      <c r="T9" s="5">
        <f t="shared" si="0"/>
        <v>-6</v>
      </c>
      <c r="U9" s="8">
        <f t="shared" si="1"/>
        <v>3.5714285714285694</v>
      </c>
      <c r="W9" s="13">
        <f t="shared" si="2"/>
        <v>-21.428571428571416</v>
      </c>
      <c r="Y9" s="14">
        <f t="shared" si="3"/>
        <v>36</v>
      </c>
    </row>
    <row r="10" spans="15:25">
      <c r="O10" s="2">
        <v>6</v>
      </c>
      <c r="P10" s="5">
        <v>175</v>
      </c>
      <c r="Q10" s="5">
        <v>70</v>
      </c>
      <c r="R10" s="5">
        <v>55</v>
      </c>
      <c r="T10" s="5">
        <f t="shared" si="0"/>
        <v>-5</v>
      </c>
      <c r="U10" s="8">
        <f t="shared" si="1"/>
        <v>21.571428571428569</v>
      </c>
      <c r="W10" s="13">
        <f>T10*U10</f>
        <v>-107.85714285714285</v>
      </c>
      <c r="Y10" s="14">
        <f t="shared" si="3"/>
        <v>25</v>
      </c>
    </row>
    <row r="11" spans="15:25">
      <c r="O11" s="2">
        <v>7</v>
      </c>
      <c r="P11" s="5">
        <v>176</v>
      </c>
      <c r="Q11" s="5">
        <v>65</v>
      </c>
      <c r="R11" s="5">
        <v>61</v>
      </c>
      <c r="T11" s="5">
        <f t="shared" si="0"/>
        <v>-4</v>
      </c>
      <c r="U11" s="8">
        <f t="shared" si="1"/>
        <v>27.571428571428569</v>
      </c>
      <c r="W11" s="13">
        <f t="shared" si="2"/>
        <v>-110.28571428571428</v>
      </c>
      <c r="Y11" s="14">
        <f t="shared" si="3"/>
        <v>16</v>
      </c>
    </row>
    <row r="12" spans="15:25">
      <c r="O12" s="2">
        <v>8</v>
      </c>
      <c r="P12" s="5">
        <v>177</v>
      </c>
      <c r="Q12" s="5">
        <v>78</v>
      </c>
      <c r="R12" s="5">
        <v>44</v>
      </c>
      <c r="T12" s="5">
        <f t="shared" si="0"/>
        <v>-3</v>
      </c>
      <c r="U12" s="8">
        <f t="shared" si="1"/>
        <v>10.571428571428569</v>
      </c>
      <c r="W12" s="13">
        <f t="shared" si="2"/>
        <v>-31.714285714285708</v>
      </c>
      <c r="Y12" s="14">
        <f t="shared" si="3"/>
        <v>9</v>
      </c>
    </row>
    <row r="13" spans="15:25">
      <c r="O13" s="2">
        <v>9</v>
      </c>
      <c r="P13" s="5">
        <v>178</v>
      </c>
      <c r="Q13" s="5">
        <v>82</v>
      </c>
      <c r="R13" s="5">
        <v>31</v>
      </c>
      <c r="T13" s="5">
        <f t="shared" si="0"/>
        <v>-2</v>
      </c>
      <c r="U13" s="8">
        <f t="shared" si="1"/>
        <v>-2.4285714285714306</v>
      </c>
      <c r="W13" s="13">
        <f t="shared" si="2"/>
        <v>4.8571428571428612</v>
      </c>
      <c r="Y13" s="14">
        <f t="shared" si="3"/>
        <v>4</v>
      </c>
    </row>
    <row r="14" spans="15:25">
      <c r="O14" s="2">
        <v>10</v>
      </c>
      <c r="P14" s="5">
        <v>179</v>
      </c>
      <c r="Q14" s="5">
        <v>83</v>
      </c>
      <c r="R14" s="5">
        <v>30</v>
      </c>
      <c r="T14" s="5">
        <f t="shared" si="0"/>
        <v>-1</v>
      </c>
      <c r="U14" s="8">
        <f t="shared" si="1"/>
        <v>-3.4285714285714306</v>
      </c>
      <c r="W14" s="13">
        <f t="shared" si="2"/>
        <v>3.4285714285714306</v>
      </c>
      <c r="Y14" s="14">
        <f t="shared" si="3"/>
        <v>1</v>
      </c>
    </row>
    <row r="15" spans="15:25">
      <c r="O15" s="2">
        <v>11</v>
      </c>
      <c r="P15" s="5">
        <v>180</v>
      </c>
      <c r="Q15" s="5">
        <v>80</v>
      </c>
      <c r="R15" s="5">
        <v>19</v>
      </c>
      <c r="T15" s="5">
        <f t="shared" si="0"/>
        <v>0</v>
      </c>
      <c r="U15" s="8">
        <f t="shared" si="1"/>
        <v>-14.428571428571431</v>
      </c>
      <c r="W15" s="13">
        <f t="shared" si="2"/>
        <v>0</v>
      </c>
      <c r="Y15" s="14">
        <f t="shared" si="3"/>
        <v>0</v>
      </c>
    </row>
    <row r="16" spans="15:25">
      <c r="O16" s="2">
        <v>12</v>
      </c>
      <c r="P16" s="5">
        <v>181</v>
      </c>
      <c r="Q16" s="5">
        <v>82</v>
      </c>
      <c r="R16" s="5">
        <v>22</v>
      </c>
      <c r="T16" s="5">
        <f t="shared" si="0"/>
        <v>1</v>
      </c>
      <c r="U16" s="8">
        <f t="shared" si="1"/>
        <v>-11.428571428571431</v>
      </c>
      <c r="W16" s="13">
        <f t="shared" si="2"/>
        <v>-11.428571428571431</v>
      </c>
      <c r="Y16" s="14">
        <f t="shared" si="3"/>
        <v>1</v>
      </c>
    </row>
    <row r="17" spans="15:25">
      <c r="O17" s="2">
        <v>13</v>
      </c>
      <c r="P17" s="5">
        <v>182</v>
      </c>
      <c r="Q17" s="5">
        <v>81</v>
      </c>
      <c r="R17" s="5">
        <v>29</v>
      </c>
      <c r="T17" s="5">
        <f t="shared" si="0"/>
        <v>2</v>
      </c>
      <c r="U17" s="8">
        <f t="shared" si="1"/>
        <v>-4.4285714285714306</v>
      </c>
      <c r="W17" s="13">
        <f t="shared" si="2"/>
        <v>-8.8571428571428612</v>
      </c>
      <c r="Y17" s="14">
        <f t="shared" si="3"/>
        <v>4</v>
      </c>
    </row>
    <row r="18" spans="15:25">
      <c r="O18" s="2">
        <v>14</v>
      </c>
      <c r="P18" s="5">
        <v>183</v>
      </c>
      <c r="Q18" s="5">
        <v>85</v>
      </c>
      <c r="R18" s="5">
        <v>26</v>
      </c>
      <c r="T18" s="5">
        <f t="shared" si="0"/>
        <v>3</v>
      </c>
      <c r="U18" s="8">
        <f t="shared" si="1"/>
        <v>-7.4285714285714306</v>
      </c>
      <c r="W18" s="13">
        <f t="shared" si="2"/>
        <v>-22.285714285714292</v>
      </c>
      <c r="Y18" s="14">
        <f t="shared" si="3"/>
        <v>9</v>
      </c>
    </row>
    <row r="19" spans="15:25">
      <c r="O19" s="2">
        <v>15</v>
      </c>
      <c r="P19" s="5">
        <v>184</v>
      </c>
      <c r="Q19" s="5">
        <v>90</v>
      </c>
      <c r="R19" s="5">
        <v>33</v>
      </c>
      <c r="T19" s="5">
        <f t="shared" si="0"/>
        <v>4</v>
      </c>
      <c r="U19" s="8">
        <f t="shared" si="1"/>
        <v>-0.4285714285714306</v>
      </c>
      <c r="W19" s="13">
        <f t="shared" si="2"/>
        <v>-1.7142857142857224</v>
      </c>
      <c r="Y19" s="14">
        <f t="shared" si="3"/>
        <v>16</v>
      </c>
    </row>
    <row r="20" spans="15:25">
      <c r="O20" s="2">
        <v>16</v>
      </c>
      <c r="P20" s="5">
        <v>185</v>
      </c>
      <c r="Q20" s="5">
        <v>86</v>
      </c>
      <c r="R20" s="5">
        <v>37</v>
      </c>
      <c r="T20" s="5">
        <f t="shared" si="0"/>
        <v>5</v>
      </c>
      <c r="U20" s="8">
        <f t="shared" si="1"/>
        <v>3.5714285714285694</v>
      </c>
      <c r="W20" s="13">
        <f t="shared" si="2"/>
        <v>17.857142857142847</v>
      </c>
      <c r="Y20" s="14">
        <f t="shared" si="3"/>
        <v>25</v>
      </c>
    </row>
    <row r="21" spans="15:25">
      <c r="O21" s="2">
        <v>17</v>
      </c>
      <c r="P21" s="5">
        <v>186</v>
      </c>
      <c r="Q21" s="5">
        <v>88</v>
      </c>
      <c r="R21" s="5">
        <v>38</v>
      </c>
      <c r="T21" s="5">
        <f t="shared" si="0"/>
        <v>6</v>
      </c>
      <c r="U21" s="8">
        <f t="shared" si="1"/>
        <v>4.5714285714285694</v>
      </c>
      <c r="W21" s="13">
        <f t="shared" si="2"/>
        <v>27.428571428571416</v>
      </c>
      <c r="Y21" s="14">
        <f t="shared" si="3"/>
        <v>36</v>
      </c>
    </row>
    <row r="22" spans="15:25">
      <c r="O22" s="2">
        <v>18</v>
      </c>
      <c r="P22" s="5">
        <v>187</v>
      </c>
      <c r="Q22" s="5">
        <v>88</v>
      </c>
      <c r="R22" s="5">
        <v>39</v>
      </c>
      <c r="T22" s="5">
        <f t="shared" si="0"/>
        <v>7</v>
      </c>
      <c r="U22" s="8">
        <f t="shared" si="1"/>
        <v>5.5714285714285694</v>
      </c>
      <c r="W22" s="13">
        <f t="shared" si="2"/>
        <v>38.999999999999986</v>
      </c>
      <c r="Y22" s="14">
        <f t="shared" si="3"/>
        <v>49</v>
      </c>
    </row>
    <row r="23" spans="15:25">
      <c r="O23" s="2">
        <v>19</v>
      </c>
      <c r="P23" s="5">
        <v>188</v>
      </c>
      <c r="Q23" s="5">
        <v>89</v>
      </c>
      <c r="R23" s="5">
        <v>40</v>
      </c>
      <c r="T23" s="5">
        <f t="shared" si="0"/>
        <v>8</v>
      </c>
      <c r="U23" s="8">
        <f t="shared" si="1"/>
        <v>6.5714285714285694</v>
      </c>
      <c r="W23" s="13">
        <f t="shared" si="2"/>
        <v>52.571428571428555</v>
      </c>
      <c r="Y23" s="14">
        <f t="shared" si="3"/>
        <v>64</v>
      </c>
    </row>
    <row r="24" spans="15:25">
      <c r="O24" s="2">
        <v>20</v>
      </c>
      <c r="P24" s="5">
        <v>189</v>
      </c>
      <c r="Q24" s="5">
        <v>91</v>
      </c>
      <c r="R24" s="5">
        <v>18</v>
      </c>
      <c r="T24" s="5">
        <f t="shared" si="0"/>
        <v>9</v>
      </c>
      <c r="U24" s="8">
        <f t="shared" si="1"/>
        <v>-15.428571428571431</v>
      </c>
      <c r="W24" s="13">
        <f t="shared" si="2"/>
        <v>-138.85714285714289</v>
      </c>
      <c r="Y24" s="14">
        <f t="shared" si="3"/>
        <v>81</v>
      </c>
    </row>
    <row r="25" spans="15:25">
      <c r="O25" s="2">
        <v>21</v>
      </c>
      <c r="P25" s="5">
        <v>190</v>
      </c>
      <c r="Q25" s="5">
        <v>94</v>
      </c>
      <c r="R25" s="5">
        <v>15</v>
      </c>
      <c r="T25" s="5">
        <f t="shared" si="0"/>
        <v>10</v>
      </c>
      <c r="U25" s="8">
        <f t="shared" si="1"/>
        <v>-18.428571428571431</v>
      </c>
      <c r="W25" s="13">
        <f t="shared" si="2"/>
        <v>-184.28571428571431</v>
      </c>
      <c r="Y25" s="14">
        <f t="shared" si="3"/>
        <v>100</v>
      </c>
    </row>
    <row r="27" spans="15:25">
      <c r="P27" s="16"/>
      <c r="Q27" s="16"/>
      <c r="R27" s="16"/>
    </row>
    <row r="28" spans="15:25">
      <c r="V28" s="6" t="s">
        <v>12</v>
      </c>
      <c r="W28" s="6">
        <f>SUM(W5:W25)</f>
        <v>-434.00000000000011</v>
      </c>
      <c r="X28" s="6"/>
      <c r="Y28" s="6">
        <f>SUM(Y5:Y25)</f>
        <v>770</v>
      </c>
    </row>
    <row r="32" spans="15:25">
      <c r="X32" t="s">
        <v>6</v>
      </c>
      <c r="Y32" s="3">
        <f>W28/Y28</f>
        <v>-0.56363636363636382</v>
      </c>
    </row>
    <row r="33" spans="16:25">
      <c r="X33" t="s">
        <v>8</v>
      </c>
      <c r="Y33" s="3">
        <f>R36-(Y32*P36)</f>
        <v>134.88311688311691</v>
      </c>
    </row>
    <row r="35" spans="16:25">
      <c r="P35" s="3" t="s">
        <v>5</v>
      </c>
      <c r="Q35" s="3" t="s">
        <v>5</v>
      </c>
      <c r="R35" s="3" t="s">
        <v>5</v>
      </c>
    </row>
    <row r="36" spans="16:25">
      <c r="P36" s="3">
        <f>AVERAGE(P5:P25)</f>
        <v>180</v>
      </c>
      <c r="Q36" s="3">
        <f>AVERAGE(Q5:Q25)</f>
        <v>77.523809523809518</v>
      </c>
      <c r="R36" s="3">
        <f>AVERAGE(R5:R25)</f>
        <v>33.428571428571431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48E8-7BEE-40F6-B2FB-A48480D01D3A}">
  <dimension ref="O3:AB36"/>
  <sheetViews>
    <sheetView tabSelected="1" topLeftCell="E1" workbookViewId="0">
      <selection activeCell="I35" sqref="I35"/>
    </sheetView>
  </sheetViews>
  <sheetFormatPr defaultRowHeight="15"/>
  <cols>
    <col min="18" max="18" width="17.7109375" customWidth="1"/>
    <col min="19" max="19" width="1.7109375" style="12" customWidth="1"/>
    <col min="20" max="20" width="17.5703125" customWidth="1"/>
    <col min="21" max="21" width="13.85546875" customWidth="1"/>
    <col min="22" max="22" width="11.7109375" customWidth="1"/>
    <col min="23" max="23" width="15.7109375" customWidth="1"/>
    <col min="24" max="24" width="4.140625" customWidth="1"/>
    <col min="25" max="25" width="11.28515625" customWidth="1"/>
    <col min="26" max="26" width="13.140625" customWidth="1"/>
    <col min="27" max="27" width="14.140625" customWidth="1"/>
    <col min="28" max="28" width="21.140625" customWidth="1"/>
  </cols>
  <sheetData>
    <row r="3" spans="15:28">
      <c r="P3" s="11" t="s">
        <v>3</v>
      </c>
      <c r="Q3" s="11" t="s">
        <v>2</v>
      </c>
      <c r="R3" s="26" t="s">
        <v>16</v>
      </c>
      <c r="T3" s="30" t="s">
        <v>24</v>
      </c>
      <c r="U3" s="30" t="s">
        <v>25</v>
      </c>
      <c r="Z3" s="3" t="s">
        <v>17</v>
      </c>
      <c r="AB3" s="1" t="s">
        <v>19</v>
      </c>
    </row>
    <row r="4" spans="15:28">
      <c r="O4" s="1" t="s">
        <v>4</v>
      </c>
      <c r="P4" s="4" t="s">
        <v>0</v>
      </c>
      <c r="Q4" s="4" t="s">
        <v>1</v>
      </c>
      <c r="R4" s="26"/>
      <c r="T4" s="30"/>
      <c r="U4" s="30"/>
      <c r="W4" s="10" t="s">
        <v>10</v>
      </c>
      <c r="X4" s="7"/>
      <c r="Y4" s="10" t="s">
        <v>11</v>
      </c>
      <c r="Z4" s="10" t="s">
        <v>26</v>
      </c>
      <c r="AA4" s="10" t="s">
        <v>20</v>
      </c>
      <c r="AB4" s="21" t="s">
        <v>18</v>
      </c>
    </row>
    <row r="5" spans="15:28">
      <c r="O5" s="2">
        <v>1</v>
      </c>
      <c r="P5" s="5">
        <v>170</v>
      </c>
      <c r="Q5" s="5">
        <v>54</v>
      </c>
      <c r="R5" s="8">
        <f>P5*1.9182-267.75</f>
        <v>58.343999999999994</v>
      </c>
      <c r="T5" s="5">
        <f>P5-$P$36</f>
        <v>-10</v>
      </c>
      <c r="U5" s="8">
        <f>Q5-$Q$36</f>
        <v>-23.523809523809518</v>
      </c>
      <c r="W5" s="13">
        <f>T5*U5</f>
        <v>235.23809523809518</v>
      </c>
      <c r="Y5" s="14">
        <f>(P5-$P$36)*(P5-$P$36)</f>
        <v>100</v>
      </c>
      <c r="Z5" s="18">
        <f>(Q5-R5)*(Q5-R5)</f>
        <v>18.870335999999948</v>
      </c>
      <c r="AA5" s="23">
        <f>(Q5-$Q$36)*(Q5-$Q$36)</f>
        <v>553.36961451247134</v>
      </c>
      <c r="AB5" s="22"/>
    </row>
    <row r="6" spans="15:28">
      <c r="O6" s="2">
        <v>2</v>
      </c>
      <c r="P6" s="5">
        <v>171</v>
      </c>
      <c r="Q6" s="5">
        <v>55</v>
      </c>
      <c r="R6" s="8">
        <f t="shared" ref="R6:R25" si="0">P6*1.9182-267.75</f>
        <v>60.262200000000007</v>
      </c>
      <c r="T6" s="5">
        <f>P6-$P$36</f>
        <v>-9</v>
      </c>
      <c r="U6" s="8">
        <f>Q6-$Q$36</f>
        <v>-22.523809523809518</v>
      </c>
      <c r="W6" s="13">
        <f t="shared" ref="W6:W25" si="1">T6*U6</f>
        <v>202.71428571428567</v>
      </c>
      <c r="Y6" s="14">
        <f>(P6-$P$36)*(P6-$P$36)</f>
        <v>81</v>
      </c>
      <c r="Z6" s="18">
        <f t="shared" ref="Z6:Z25" si="2">(Q6-R6)*(Q6-R6)</f>
        <v>27.690748840000076</v>
      </c>
      <c r="AA6" s="23">
        <f t="shared" ref="AA6:AA25" si="3">(Q6-$Q$36)*(Q6-$Q$36)</f>
        <v>507.32199546485236</v>
      </c>
      <c r="AB6" s="22"/>
    </row>
    <row r="7" spans="15:28">
      <c r="O7" s="2">
        <v>3</v>
      </c>
      <c r="P7" s="5">
        <v>172</v>
      </c>
      <c r="Q7" s="5">
        <v>60</v>
      </c>
      <c r="R7" s="8">
        <f t="shared" si="0"/>
        <v>62.180399999999963</v>
      </c>
      <c r="T7" s="5">
        <f>P7-$P$36</f>
        <v>-8</v>
      </c>
      <c r="U7" s="8">
        <f>Q7-$Q$36</f>
        <v>-17.523809523809518</v>
      </c>
      <c r="W7" s="13">
        <f t="shared" si="1"/>
        <v>140.19047619047615</v>
      </c>
      <c r="Y7" s="14">
        <f>(P7-$P$36)*(P7-$P$36)</f>
        <v>64</v>
      </c>
      <c r="Z7" s="18">
        <f t="shared" si="2"/>
        <v>4.7541441599998402</v>
      </c>
      <c r="AA7" s="23">
        <f t="shared" si="3"/>
        <v>307.08390022675718</v>
      </c>
      <c r="AB7" s="22"/>
    </row>
    <row r="8" spans="15:28">
      <c r="O8" s="2">
        <v>4</v>
      </c>
      <c r="P8" s="5">
        <v>173</v>
      </c>
      <c r="Q8" s="5">
        <v>59</v>
      </c>
      <c r="R8" s="8">
        <f t="shared" si="0"/>
        <v>64.098599999999976</v>
      </c>
      <c r="T8" s="5">
        <f>P8-$P$36</f>
        <v>-7</v>
      </c>
      <c r="U8" s="8">
        <f>Q8-$Q$36</f>
        <v>-18.523809523809518</v>
      </c>
      <c r="W8" s="13">
        <f t="shared" si="1"/>
        <v>129.66666666666663</v>
      </c>
      <c r="Y8" s="14">
        <f>(P8-$P$36)*(P8-$P$36)</f>
        <v>49</v>
      </c>
      <c r="Z8" s="18">
        <f t="shared" si="2"/>
        <v>25.995721959999759</v>
      </c>
      <c r="AA8" s="23">
        <f t="shared" si="3"/>
        <v>343.13151927437622</v>
      </c>
      <c r="AB8" s="22"/>
    </row>
    <row r="9" spans="15:28">
      <c r="O9" s="2">
        <v>5</v>
      </c>
      <c r="P9" s="5">
        <v>174</v>
      </c>
      <c r="Q9" s="5">
        <v>68</v>
      </c>
      <c r="R9" s="8">
        <f t="shared" si="0"/>
        <v>66.016799999999989</v>
      </c>
      <c r="T9" s="5">
        <f>P9-$P$36</f>
        <v>-6</v>
      </c>
      <c r="U9" s="8">
        <f>Q9-$Q$36</f>
        <v>-9.5238095238095184</v>
      </c>
      <c r="W9" s="13">
        <f t="shared" si="1"/>
        <v>57.14285714285711</v>
      </c>
      <c r="Y9" s="14">
        <f>(P9-$P$36)*(P9-$P$36)</f>
        <v>36</v>
      </c>
      <c r="Z9" s="18">
        <f t="shared" si="2"/>
        <v>3.9330822400000427</v>
      </c>
      <c r="AA9" s="23">
        <f t="shared" si="3"/>
        <v>90.702947845804886</v>
      </c>
      <c r="AB9" s="22"/>
    </row>
    <row r="10" spans="15:28">
      <c r="O10" s="2">
        <v>6</v>
      </c>
      <c r="P10" s="5">
        <v>175</v>
      </c>
      <c r="Q10" s="5">
        <v>70</v>
      </c>
      <c r="R10" s="8">
        <f t="shared" si="0"/>
        <v>67.935000000000002</v>
      </c>
      <c r="T10" s="5">
        <f>P10-$P$36</f>
        <v>-5</v>
      </c>
      <c r="U10" s="8">
        <f>Q10-$Q$36</f>
        <v>-7.5238095238095184</v>
      </c>
      <c r="W10" s="13">
        <f>T10*U10</f>
        <v>37.619047619047592</v>
      </c>
      <c r="Y10" s="14">
        <f>(P10-$P$36)*(P10-$P$36)</f>
        <v>25</v>
      </c>
      <c r="Z10" s="18">
        <f t="shared" si="2"/>
        <v>4.2642249999999908</v>
      </c>
      <c r="AA10" s="23">
        <f t="shared" si="3"/>
        <v>56.607709750566812</v>
      </c>
      <c r="AB10" s="22"/>
    </row>
    <row r="11" spans="15:28">
      <c r="O11" s="2">
        <v>7</v>
      </c>
      <c r="P11" s="5">
        <v>176</v>
      </c>
      <c r="Q11" s="5">
        <v>65</v>
      </c>
      <c r="R11" s="8">
        <f t="shared" si="0"/>
        <v>69.853199999999958</v>
      </c>
      <c r="T11" s="5">
        <f>P11-$P$36</f>
        <v>-4</v>
      </c>
      <c r="U11" s="8">
        <f>Q11-$Q$36</f>
        <v>-12.523809523809518</v>
      </c>
      <c r="W11" s="13">
        <f t="shared" si="1"/>
        <v>50.095238095238074</v>
      </c>
      <c r="Y11" s="14">
        <f>(P11-$P$36)*(P11-$P$36)</f>
        <v>16</v>
      </c>
      <c r="Z11" s="18">
        <f t="shared" si="2"/>
        <v>23.553550239999595</v>
      </c>
      <c r="AA11" s="24">
        <f t="shared" si="3"/>
        <v>156.845804988662</v>
      </c>
      <c r="AB11" s="22"/>
    </row>
    <row r="12" spans="15:28">
      <c r="O12" s="2">
        <v>8</v>
      </c>
      <c r="P12" s="5">
        <v>177</v>
      </c>
      <c r="Q12" s="5">
        <v>78</v>
      </c>
      <c r="R12" s="8">
        <f t="shared" si="0"/>
        <v>71.771399999999971</v>
      </c>
      <c r="T12" s="5">
        <f>P12-$P$36</f>
        <v>-3</v>
      </c>
      <c r="U12" s="8">
        <f>Q12-$Q$36</f>
        <v>0.4761904761904816</v>
      </c>
      <c r="W12" s="13">
        <f t="shared" si="1"/>
        <v>-1.4285714285714448</v>
      </c>
      <c r="Y12" s="14">
        <f>(P12-$P$36)*(P12-$P$36)</f>
        <v>9</v>
      </c>
      <c r="Z12" s="18">
        <f t="shared" si="2"/>
        <v>38.795457960000356</v>
      </c>
      <c r="AA12" s="24">
        <f t="shared" si="3"/>
        <v>0.22675736961451762</v>
      </c>
      <c r="AB12" s="22"/>
    </row>
    <row r="13" spans="15:28">
      <c r="O13" s="2">
        <v>9</v>
      </c>
      <c r="P13" s="5">
        <v>178</v>
      </c>
      <c r="Q13" s="5">
        <v>82</v>
      </c>
      <c r="R13" s="8">
        <f t="shared" si="0"/>
        <v>73.689599999999984</v>
      </c>
      <c r="T13" s="5">
        <f>P13-$P$36</f>
        <v>-2</v>
      </c>
      <c r="U13" s="8">
        <f>Q13-$Q$36</f>
        <v>4.4761904761904816</v>
      </c>
      <c r="W13" s="13">
        <f t="shared" si="1"/>
        <v>-8.9523809523809632</v>
      </c>
      <c r="Y13" s="14">
        <f>(P13-$P$36)*(P13-$P$36)</f>
        <v>4</v>
      </c>
      <c r="Z13" s="18">
        <f t="shared" si="2"/>
        <v>69.062748160000254</v>
      </c>
      <c r="AA13" s="24">
        <f t="shared" si="3"/>
        <v>20.036281179138371</v>
      </c>
      <c r="AB13" s="22"/>
    </row>
    <row r="14" spans="15:28">
      <c r="O14" s="2">
        <v>10</v>
      </c>
      <c r="P14" s="5">
        <v>179</v>
      </c>
      <c r="Q14" s="5">
        <v>83</v>
      </c>
      <c r="R14" s="8">
        <f t="shared" si="0"/>
        <v>75.607799999999997</v>
      </c>
      <c r="T14" s="5">
        <f>P14-$P$36</f>
        <v>-1</v>
      </c>
      <c r="U14" s="8">
        <f>Q14-$Q$36</f>
        <v>5.4761904761904816</v>
      </c>
      <c r="W14" s="13">
        <f t="shared" si="1"/>
        <v>-5.4761904761904816</v>
      </c>
      <c r="Y14" s="14">
        <f>(P14-$P$36)*(P14-$P$36)</f>
        <v>1</v>
      </c>
      <c r="Z14" s="18">
        <f t="shared" si="2"/>
        <v>54.644620840000037</v>
      </c>
      <c r="AA14" s="24">
        <f t="shared" si="3"/>
        <v>29.988662131519334</v>
      </c>
      <c r="AB14" s="22"/>
    </row>
    <row r="15" spans="15:28">
      <c r="O15" s="2">
        <v>11</v>
      </c>
      <c r="P15" s="5">
        <v>180</v>
      </c>
      <c r="Q15" s="5">
        <v>80</v>
      </c>
      <c r="R15" s="8">
        <f t="shared" si="0"/>
        <v>77.52600000000001</v>
      </c>
      <c r="T15" s="5">
        <f>P15-$P$36</f>
        <v>0</v>
      </c>
      <c r="U15" s="8">
        <f>Q15-$Q$36</f>
        <v>2.4761904761904816</v>
      </c>
      <c r="W15" s="13">
        <f t="shared" si="1"/>
        <v>0</v>
      </c>
      <c r="Y15" s="14">
        <f>(P15-$P$36)*(P15-$P$36)</f>
        <v>0</v>
      </c>
      <c r="Z15" s="18">
        <f t="shared" si="2"/>
        <v>6.120675999999948</v>
      </c>
      <c r="AA15" s="23">
        <f t="shared" si="3"/>
        <v>6.1315192743764442</v>
      </c>
      <c r="AB15" s="22"/>
    </row>
    <row r="16" spans="15:28">
      <c r="O16" s="2">
        <v>12</v>
      </c>
      <c r="P16" s="5">
        <v>181</v>
      </c>
      <c r="Q16" s="5">
        <v>82</v>
      </c>
      <c r="R16" s="8">
        <f t="shared" si="0"/>
        <v>79.444199999999967</v>
      </c>
      <c r="T16" s="5">
        <f>P16-$P$36</f>
        <v>1</v>
      </c>
      <c r="U16" s="8">
        <f>Q16-$Q$36</f>
        <v>4.4761904761904816</v>
      </c>
      <c r="W16" s="13">
        <f t="shared" si="1"/>
        <v>4.4761904761904816</v>
      </c>
      <c r="Y16" s="14">
        <f>(P16-$P$36)*(P16-$P$36)</f>
        <v>1</v>
      </c>
      <c r="Z16" s="18">
        <f t="shared" si="2"/>
        <v>6.5321136400001709</v>
      </c>
      <c r="AA16" s="23">
        <f t="shared" si="3"/>
        <v>20.036281179138371</v>
      </c>
      <c r="AB16" s="22"/>
    </row>
    <row r="17" spans="15:28">
      <c r="O17" s="2">
        <v>13</v>
      </c>
      <c r="P17" s="5">
        <v>182</v>
      </c>
      <c r="Q17" s="5">
        <v>81</v>
      </c>
      <c r="R17" s="8">
        <f t="shared" si="0"/>
        <v>81.36239999999998</v>
      </c>
      <c r="T17" s="5">
        <f>P17-$P$36</f>
        <v>2</v>
      </c>
      <c r="U17" s="8">
        <f>Q17-$Q$36</f>
        <v>3.4761904761904816</v>
      </c>
      <c r="W17" s="13">
        <f t="shared" si="1"/>
        <v>6.9523809523809632</v>
      </c>
      <c r="Y17" s="14">
        <f>(P17-$P$36)*(P17-$P$36)</f>
        <v>4</v>
      </c>
      <c r="Z17" s="18">
        <f t="shared" si="2"/>
        <v>0.13133375999998523</v>
      </c>
      <c r="AA17" s="23">
        <f t="shared" si="3"/>
        <v>12.083900226757407</v>
      </c>
      <c r="AB17" s="22"/>
    </row>
    <row r="18" spans="15:28">
      <c r="O18" s="2">
        <v>14</v>
      </c>
      <c r="P18" s="5">
        <v>183</v>
      </c>
      <c r="Q18" s="5">
        <v>85</v>
      </c>
      <c r="R18" s="8">
        <f t="shared" si="0"/>
        <v>83.280599999999993</v>
      </c>
      <c r="T18" s="5">
        <f>P18-$P$36</f>
        <v>3</v>
      </c>
      <c r="U18" s="8">
        <f>Q18-$Q$36</f>
        <v>7.4761904761904816</v>
      </c>
      <c r="W18" s="13">
        <f t="shared" si="1"/>
        <v>22.428571428571445</v>
      </c>
      <c r="Y18" s="14">
        <f>(P18-$P$36)*(P18-$P$36)</f>
        <v>9</v>
      </c>
      <c r="Z18" s="18">
        <f t="shared" si="2"/>
        <v>2.9563363600000252</v>
      </c>
      <c r="AA18" s="23">
        <f t="shared" si="3"/>
        <v>55.89342403628126</v>
      </c>
      <c r="AB18" s="22"/>
    </row>
    <row r="19" spans="15:28">
      <c r="O19" s="2">
        <v>15</v>
      </c>
      <c r="P19" s="5">
        <v>184</v>
      </c>
      <c r="Q19" s="5">
        <v>90</v>
      </c>
      <c r="R19" s="8">
        <f t="shared" si="0"/>
        <v>85.198800000000006</v>
      </c>
      <c r="T19" s="5">
        <f>P19-$P$36</f>
        <v>4</v>
      </c>
      <c r="U19" s="8">
        <f>Q19-$Q$36</f>
        <v>12.476190476190482</v>
      </c>
      <c r="W19" s="13">
        <f t="shared" si="1"/>
        <v>49.904761904761926</v>
      </c>
      <c r="Y19" s="14">
        <f>(P19-$P$36)*(P19-$P$36)</f>
        <v>16</v>
      </c>
      <c r="Z19" s="18">
        <f t="shared" si="2"/>
        <v>23.051521439999945</v>
      </c>
      <c r="AA19" s="23">
        <f t="shared" si="3"/>
        <v>155.65532879818608</v>
      </c>
      <c r="AB19" s="22"/>
    </row>
    <row r="20" spans="15:28">
      <c r="O20" s="2">
        <v>16</v>
      </c>
      <c r="P20" s="5">
        <v>185</v>
      </c>
      <c r="Q20" s="5">
        <v>86</v>
      </c>
      <c r="R20" s="8">
        <f t="shared" si="0"/>
        <v>87.116999999999962</v>
      </c>
      <c r="T20" s="5">
        <f>P20-$P$36</f>
        <v>5</v>
      </c>
      <c r="U20" s="8">
        <f>Q20-$Q$36</f>
        <v>8.4761904761904816</v>
      </c>
      <c r="W20" s="13">
        <f t="shared" si="1"/>
        <v>42.380952380952408</v>
      </c>
      <c r="Y20" s="14">
        <f>(P20-$P$36)*(P20-$P$36)</f>
        <v>25</v>
      </c>
      <c r="Z20" s="18">
        <f t="shared" si="2"/>
        <v>1.2476889999999146</v>
      </c>
      <c r="AA20" s="23">
        <f t="shared" si="3"/>
        <v>71.845804988662223</v>
      </c>
      <c r="AB20" s="22"/>
    </row>
    <row r="21" spans="15:28">
      <c r="O21" s="2">
        <v>17</v>
      </c>
      <c r="P21" s="5">
        <v>186</v>
      </c>
      <c r="Q21" s="5">
        <v>88</v>
      </c>
      <c r="R21" s="8">
        <f t="shared" si="0"/>
        <v>89.035199999999975</v>
      </c>
      <c r="T21" s="5">
        <f>P21-$P$36</f>
        <v>6</v>
      </c>
      <c r="U21" s="8">
        <f>Q21-$Q$36</f>
        <v>10.476190476190482</v>
      </c>
      <c r="W21" s="13">
        <f t="shared" si="1"/>
        <v>62.85714285714289</v>
      </c>
      <c r="Y21" s="14">
        <f>(P21-$P$36)*(P21-$P$36)</f>
        <v>36</v>
      </c>
      <c r="Z21" s="18">
        <f t="shared" si="2"/>
        <v>1.0716390399999478</v>
      </c>
      <c r="AA21" s="23">
        <f t="shared" si="3"/>
        <v>109.75056689342415</v>
      </c>
      <c r="AB21" s="22"/>
    </row>
    <row r="22" spans="15:28">
      <c r="O22" s="2">
        <v>18</v>
      </c>
      <c r="P22" s="5">
        <v>187</v>
      </c>
      <c r="Q22" s="5">
        <v>88</v>
      </c>
      <c r="R22" s="8">
        <f t="shared" si="0"/>
        <v>90.953399999999988</v>
      </c>
      <c r="T22" s="5">
        <f>P22-$P$36</f>
        <v>7</v>
      </c>
      <c r="U22" s="8">
        <f>Q22-$Q$36</f>
        <v>10.476190476190482</v>
      </c>
      <c r="W22" s="13">
        <f t="shared" si="1"/>
        <v>73.333333333333371</v>
      </c>
      <c r="Y22" s="14">
        <f>(P22-$P$36)*(P22-$P$36)</f>
        <v>49</v>
      </c>
      <c r="Z22" s="18">
        <f t="shared" si="2"/>
        <v>8.7225715599999276</v>
      </c>
      <c r="AA22" s="23">
        <f t="shared" si="3"/>
        <v>109.75056689342415</v>
      </c>
      <c r="AB22" s="22"/>
    </row>
    <row r="23" spans="15:28">
      <c r="O23" s="2">
        <v>19</v>
      </c>
      <c r="P23" s="5">
        <v>188</v>
      </c>
      <c r="Q23" s="5">
        <v>89</v>
      </c>
      <c r="R23" s="8">
        <f t="shared" si="0"/>
        <v>92.871600000000001</v>
      </c>
      <c r="T23" s="5">
        <f>P23-$P$36</f>
        <v>8</v>
      </c>
      <c r="U23" s="8">
        <f>Q23-$Q$36</f>
        <v>11.476190476190482</v>
      </c>
      <c r="W23" s="13">
        <f t="shared" si="1"/>
        <v>91.809523809523853</v>
      </c>
      <c r="Y23" s="14">
        <f>(P23-$P$36)*(P23-$P$36)</f>
        <v>64</v>
      </c>
      <c r="Z23" s="18">
        <f t="shared" si="2"/>
        <v>14.989286560000007</v>
      </c>
      <c r="AA23" s="23">
        <f t="shared" si="3"/>
        <v>131.70294784580511</v>
      </c>
      <c r="AB23" s="22"/>
    </row>
    <row r="24" spans="15:28">
      <c r="O24" s="2">
        <v>20</v>
      </c>
      <c r="P24" s="5">
        <v>189</v>
      </c>
      <c r="Q24" s="5">
        <v>91</v>
      </c>
      <c r="R24" s="8">
        <f t="shared" si="0"/>
        <v>94.789799999999957</v>
      </c>
      <c r="T24" s="5">
        <f>P24-$P$36</f>
        <v>9</v>
      </c>
      <c r="U24" s="8">
        <f>Q24-$Q$36</f>
        <v>13.476190476190482</v>
      </c>
      <c r="W24" s="13">
        <f t="shared" si="1"/>
        <v>121.28571428571433</v>
      </c>
      <c r="Y24" s="14">
        <f>(P24-$P$36)*(P24-$P$36)</f>
        <v>81</v>
      </c>
      <c r="Z24" s="18">
        <f t="shared" si="2"/>
        <v>14.362584039999675</v>
      </c>
      <c r="AA24" s="23">
        <f t="shared" si="3"/>
        <v>181.60770975056704</v>
      </c>
      <c r="AB24" s="22"/>
    </row>
    <row r="25" spans="15:28">
      <c r="O25" s="2">
        <v>21</v>
      </c>
      <c r="P25" s="5">
        <v>190</v>
      </c>
      <c r="Q25" s="5">
        <v>94</v>
      </c>
      <c r="R25" s="8">
        <f t="shared" si="0"/>
        <v>96.70799999999997</v>
      </c>
      <c r="T25" s="5">
        <f>P25-$P$36</f>
        <v>10</v>
      </c>
      <c r="U25" s="8">
        <f>Q25-$Q$36</f>
        <v>16.476190476190482</v>
      </c>
      <c r="W25" s="13">
        <f t="shared" si="1"/>
        <v>164.76190476190482</v>
      </c>
      <c r="Y25" s="14">
        <f>(P25-$P$36)*(P25-$P$36)</f>
        <v>100</v>
      </c>
      <c r="Z25" s="18">
        <f t="shared" si="2"/>
        <v>7.3332639999998372</v>
      </c>
      <c r="AA25" s="23">
        <f t="shared" si="3"/>
        <v>271.46485260770993</v>
      </c>
      <c r="AB25" s="22"/>
    </row>
    <row r="26" spans="15:28">
      <c r="P26" s="29"/>
      <c r="Q26" s="29"/>
      <c r="R26" s="27" t="s">
        <v>23</v>
      </c>
      <c r="AB26" s="22"/>
    </row>
    <row r="27" spans="15:28">
      <c r="P27" s="29" t="s">
        <v>7</v>
      </c>
      <c r="Q27" s="29">
        <f t="array" ref="Q27:R31">LINEST(Q5:Q25,P5:P25,1,1)</f>
        <v>1.9181818181818182</v>
      </c>
      <c r="R27" s="28">
        <v>-267.74891774891773</v>
      </c>
      <c r="Z27" t="s">
        <v>22</v>
      </c>
      <c r="AB27" s="22"/>
    </row>
    <row r="28" spans="15:28">
      <c r="Q28">
        <v>0.15644800231646958</v>
      </c>
      <c r="R28">
        <v>28.176570430045224</v>
      </c>
      <c r="V28" s="6" t="s">
        <v>12</v>
      </c>
      <c r="W28" s="17">
        <f>SUM(W5:W25)</f>
        <v>1476.9999999999998</v>
      </c>
      <c r="X28" s="6"/>
      <c r="Y28" s="6">
        <f>SUM(Y5:Y25)</f>
        <v>770</v>
      </c>
      <c r="Z28" s="19">
        <f>AVERAGE(Z5:Z25)</f>
        <v>17.051602419047576</v>
      </c>
      <c r="AB28" s="22"/>
    </row>
    <row r="29" spans="15:28">
      <c r="Q29">
        <v>0.88779165355356104</v>
      </c>
      <c r="R29">
        <v>4.3412558805243027</v>
      </c>
      <c r="Z29" s="5" t="s">
        <v>21</v>
      </c>
      <c r="AA29" s="5" t="s">
        <v>21</v>
      </c>
      <c r="AB29" s="22"/>
    </row>
    <row r="30" spans="15:28">
      <c r="Q30">
        <v>150.32786732642379</v>
      </c>
      <c r="R30">
        <v>19</v>
      </c>
      <c r="Z30" s="25">
        <f>SUM(Z5:Z25)</f>
        <v>358.08365079999913</v>
      </c>
      <c r="AA30" s="25">
        <f>SUM(AA5:AA25)</f>
        <v>3191.238095238095</v>
      </c>
      <c r="AB30" s="20">
        <f t="shared" ref="AB30" si="4">1-(Z30/AA30)</f>
        <v>0.88779162189924821</v>
      </c>
    </row>
    <row r="31" spans="15:28">
      <c r="Q31">
        <v>2833.1545454545449</v>
      </c>
      <c r="R31">
        <v>358.08354978354987</v>
      </c>
    </row>
    <row r="32" spans="15:28">
      <c r="X32" t="s">
        <v>6</v>
      </c>
      <c r="Y32" s="3">
        <f>W28/Y28</f>
        <v>1.918181818181818</v>
      </c>
    </row>
    <row r="33" spans="16:25">
      <c r="X33" t="s">
        <v>8</v>
      </c>
      <c r="Y33" s="3">
        <f>Q36-(Y32*P36)</f>
        <v>-267.74891774891773</v>
      </c>
    </row>
    <row r="35" spans="16:25">
      <c r="P35" s="3" t="s">
        <v>5</v>
      </c>
      <c r="Q35" s="3" t="s">
        <v>5</v>
      </c>
    </row>
    <row r="36" spans="16:25">
      <c r="P36" s="3">
        <f>AVERAGE(P5:P25)</f>
        <v>180</v>
      </c>
      <c r="Q36" s="3">
        <f>AVERAGE(Q5:Q25)</f>
        <v>77.523809523809518</v>
      </c>
    </row>
  </sheetData>
  <mergeCells count="4">
    <mergeCell ref="AB4:AB29"/>
    <mergeCell ref="R3:R4"/>
    <mergeCell ref="T3:T4"/>
    <mergeCell ref="U3:U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парам</vt:lpstr>
      <vt:lpstr>2 парам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Вадим Викторович</dc:creator>
  <cp:lastModifiedBy>Бондаренко Вадим Викторович</cp:lastModifiedBy>
  <dcterms:created xsi:type="dcterms:W3CDTF">2015-06-05T18:19:34Z</dcterms:created>
  <dcterms:modified xsi:type="dcterms:W3CDTF">2024-07-02T09:51:12Z</dcterms:modified>
</cp:coreProperties>
</file>