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W47143\Desktop\"/>
    </mc:Choice>
  </mc:AlternateContent>
  <bookViews>
    <workbookView xWindow="480" yWindow="210" windowWidth="20010" windowHeight="7935" firstSheet="2" activeTab="8"/>
  </bookViews>
  <sheets>
    <sheet name="201205-201511" sheetId="1" state="hidden" r:id="rId1"/>
    <sheet name="201001-201204" sheetId="2" state="hidden" r:id="rId2"/>
    <sheet name="201205-201511 (2)" sheetId="8" r:id="rId3"/>
    <sheet name="SAS LOGIC I AM USING" sheetId="3" state="hidden" r:id="rId4"/>
    <sheet name="Sheet1" sheetId="4" state="hidden" r:id="rId5"/>
    <sheet name="Sheet2" sheetId="5" state="hidden" r:id="rId6"/>
    <sheet name="Sheet3" sheetId="6" state="hidden" r:id="rId7"/>
    <sheet name="Sheet4" sheetId="7" state="hidden" r:id="rId8"/>
    <sheet name="Paydown" sheetId="9" r:id="rId9"/>
    <sheet name="Sheet7" sheetId="11" state="hidden" r:id="rId10"/>
  </sheets>
  <definedNames>
    <definedName name="_AMO_UniqueIdentifier" hidden="1">"'d17531c3-e6fe-4dcc-b301-d77e5b3a0911'"</definedName>
  </definedNames>
  <calcPr calcId="162913" concurrentManualCount="8"/>
</workbook>
</file>

<file path=xl/calcChain.xml><?xml version="1.0" encoding="utf-8"?>
<calcChain xmlns="http://schemas.openxmlformats.org/spreadsheetml/2006/main">
  <c r="F23" i="8" l="1"/>
  <c r="H23" i="8"/>
  <c r="S6" i="9" l="1"/>
  <c r="K23" i="8"/>
  <c r="F15" i="9" l="1"/>
  <c r="G15" i="9"/>
  <c r="H15" i="9"/>
  <c r="I15" i="9"/>
  <c r="J15" i="9"/>
  <c r="K15" i="9"/>
  <c r="L15" i="9"/>
  <c r="M15" i="9"/>
  <c r="N15" i="9"/>
  <c r="O15" i="9"/>
  <c r="P15" i="9"/>
  <c r="E15" i="9"/>
  <c r="F14" i="9"/>
  <c r="G14" i="9"/>
  <c r="H14" i="9"/>
  <c r="I14" i="9"/>
  <c r="J14" i="9"/>
  <c r="K14" i="9"/>
  <c r="L14" i="9"/>
  <c r="M14" i="9"/>
  <c r="N14" i="9"/>
  <c r="O14" i="9"/>
  <c r="P14" i="9"/>
  <c r="E14" i="9"/>
  <c r="BE13" i="11" l="1"/>
  <c r="BF13" i="11"/>
  <c r="BG13" i="11"/>
  <c r="BH13" i="11"/>
  <c r="BI13" i="11"/>
  <c r="BJ13" i="11"/>
  <c r="BK13" i="11"/>
  <c r="BL13" i="11"/>
  <c r="BM13" i="11"/>
  <c r="BN13" i="11"/>
  <c r="BO13" i="11"/>
  <c r="BP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T13" i="11"/>
  <c r="Q37" i="9" l="1"/>
  <c r="R37" i="9" s="1"/>
  <c r="Q31" i="9"/>
  <c r="Q25" i="9"/>
  <c r="R25" i="9" s="1"/>
  <c r="Q19" i="9"/>
  <c r="Q7" i="9"/>
  <c r="Q11" i="9"/>
  <c r="Q12" i="9"/>
  <c r="Q6" i="9"/>
  <c r="H22" i="8"/>
  <c r="F49" i="8"/>
  <c r="E49" i="8"/>
  <c r="S7" i="9" l="1"/>
  <c r="E23" i="8"/>
  <c r="G23" i="8" s="1"/>
  <c r="F22" i="8"/>
  <c r="E22" i="8"/>
  <c r="G22" i="8" s="1"/>
  <c r="E21" i="8"/>
  <c r="F51" i="8" l="1"/>
  <c r="E51" i="8"/>
  <c r="K52" i="8"/>
  <c r="F50" i="8"/>
  <c r="F52" i="8" s="1"/>
  <c r="J52" i="8" s="1"/>
  <c r="E50" i="8"/>
  <c r="AM47" i="8"/>
  <c r="AL47" i="8"/>
  <c r="AK47" i="8"/>
  <c r="AJ47" i="8"/>
  <c r="AI47" i="8"/>
  <c r="AH47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AM46" i="8"/>
  <c r="AL46" i="8"/>
  <c r="AK46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G14" i="8"/>
  <c r="F14" i="8"/>
  <c r="E14" i="8"/>
  <c r="I14" i="8" s="1"/>
  <c r="G13" i="8"/>
  <c r="F13" i="8"/>
  <c r="E13" i="8"/>
  <c r="AR8" i="8"/>
  <c r="AR9" i="8" s="1"/>
  <c r="AR10" i="8" s="1"/>
  <c r="AQ8" i="8"/>
  <c r="AQ9" i="8" s="1"/>
  <c r="AQ10" i="8" s="1"/>
  <c r="AP8" i="8"/>
  <c r="AP9" i="8" s="1"/>
  <c r="AP10" i="8" s="1"/>
  <c r="AO8" i="8"/>
  <c r="AO9" i="8" s="1"/>
  <c r="AO10" i="8" s="1"/>
  <c r="AN8" i="8"/>
  <c r="AN9" i="8" s="1"/>
  <c r="AN10" i="8" s="1"/>
  <c r="AM8" i="8"/>
  <c r="AM9" i="8" s="1"/>
  <c r="AM10" i="8" s="1"/>
  <c r="AL8" i="8"/>
  <c r="AL9" i="8" s="1"/>
  <c r="AL10" i="8" s="1"/>
  <c r="AK8" i="8"/>
  <c r="AK9" i="8" s="1"/>
  <c r="AK10" i="8" s="1"/>
  <c r="AJ8" i="8"/>
  <c r="AJ9" i="8" s="1"/>
  <c r="AJ10" i="8" s="1"/>
  <c r="AI8" i="8"/>
  <c r="AI9" i="8" s="1"/>
  <c r="AI10" i="8" s="1"/>
  <c r="AH8" i="8"/>
  <c r="AH9" i="8" s="1"/>
  <c r="AH10" i="8" s="1"/>
  <c r="AG8" i="8"/>
  <c r="AG9" i="8" s="1"/>
  <c r="AG10" i="8" s="1"/>
  <c r="AF8" i="8"/>
  <c r="AF9" i="8" s="1"/>
  <c r="AF10" i="8" s="1"/>
  <c r="AE8" i="8"/>
  <c r="AE9" i="8" s="1"/>
  <c r="AE10" i="8" s="1"/>
  <c r="AD8" i="8"/>
  <c r="AD9" i="8" s="1"/>
  <c r="AD10" i="8" s="1"/>
  <c r="AC8" i="8"/>
  <c r="AC9" i="8" s="1"/>
  <c r="AC10" i="8" s="1"/>
  <c r="AB8" i="8"/>
  <c r="AB9" i="8" s="1"/>
  <c r="AB10" i="8" s="1"/>
  <c r="AA8" i="8"/>
  <c r="AA9" i="8" s="1"/>
  <c r="AA10" i="8" s="1"/>
  <c r="Z8" i="8"/>
  <c r="Z9" i="8" s="1"/>
  <c r="Z10" i="8" s="1"/>
  <c r="Y8" i="8"/>
  <c r="Y9" i="8" s="1"/>
  <c r="Y10" i="8" s="1"/>
  <c r="X8" i="8"/>
  <c r="X9" i="8" s="1"/>
  <c r="X10" i="8" s="1"/>
  <c r="W8" i="8"/>
  <c r="W9" i="8" s="1"/>
  <c r="W10" i="8" s="1"/>
  <c r="V8" i="8"/>
  <c r="V9" i="8" s="1"/>
  <c r="V10" i="8" s="1"/>
  <c r="U8" i="8"/>
  <c r="U9" i="8" s="1"/>
  <c r="U10" i="8" s="1"/>
  <c r="T8" i="8"/>
  <c r="T9" i="8" s="1"/>
  <c r="T10" i="8" s="1"/>
  <c r="S8" i="8"/>
  <c r="S9" i="8" s="1"/>
  <c r="S10" i="8" s="1"/>
  <c r="R8" i="8"/>
  <c r="R9" i="8" s="1"/>
  <c r="R10" i="8" s="1"/>
  <c r="Q8" i="8"/>
  <c r="Q9" i="8" s="1"/>
  <c r="Q10" i="8" s="1"/>
  <c r="P8" i="8"/>
  <c r="P9" i="8" s="1"/>
  <c r="P10" i="8" s="1"/>
  <c r="O8" i="8"/>
  <c r="O9" i="8" s="1"/>
  <c r="O10" i="8" s="1"/>
  <c r="N8" i="8"/>
  <c r="N9" i="8" s="1"/>
  <c r="N10" i="8" s="1"/>
  <c r="M8" i="8"/>
  <c r="M9" i="8" s="1"/>
  <c r="M10" i="8" s="1"/>
  <c r="L8" i="8"/>
  <c r="L9" i="8" s="1"/>
  <c r="L10" i="8" s="1"/>
  <c r="K8" i="8"/>
  <c r="K9" i="8" s="1"/>
  <c r="K10" i="8" s="1"/>
  <c r="J8" i="8"/>
  <c r="J9" i="8" s="1"/>
  <c r="J10" i="8" s="1"/>
  <c r="I8" i="8"/>
  <c r="I9" i="8" s="1"/>
  <c r="I10" i="8" s="1"/>
  <c r="H8" i="8"/>
  <c r="H9" i="8" s="1"/>
  <c r="H10" i="8" s="1"/>
  <c r="G8" i="8"/>
  <c r="G9" i="8" s="1"/>
  <c r="G10" i="8" s="1"/>
  <c r="F8" i="8"/>
  <c r="F9" i="8" s="1"/>
  <c r="F10" i="8" s="1"/>
  <c r="E8" i="8"/>
  <c r="E9" i="8" s="1"/>
  <c r="E10" i="8" s="1"/>
  <c r="D8" i="8"/>
  <c r="D9" i="8" s="1"/>
  <c r="D10" i="8" s="1"/>
  <c r="C8" i="8"/>
  <c r="C9" i="8" s="1"/>
  <c r="C10" i="8" s="1"/>
  <c r="B8" i="8"/>
  <c r="B9" i="8" s="1"/>
  <c r="B10" i="8" s="1"/>
  <c r="N6" i="8"/>
  <c r="P3" i="8"/>
  <c r="O3" i="8"/>
  <c r="N3" i="8"/>
  <c r="M3" i="8"/>
  <c r="L3" i="8"/>
  <c r="K3" i="8"/>
  <c r="J3" i="8"/>
  <c r="I3" i="8"/>
  <c r="H3" i="8"/>
  <c r="G3" i="8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Q40" i="1" s="1"/>
  <c r="AH38" i="1"/>
  <c r="AI38" i="1"/>
  <c r="AJ38" i="1"/>
  <c r="AK38" i="1"/>
  <c r="AL38" i="1"/>
  <c r="AM38" i="1"/>
  <c r="Q38" i="1"/>
  <c r="R39" i="1"/>
  <c r="Q41" i="1" s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Q39" i="1"/>
  <c r="L39" i="1" l="1"/>
  <c r="L38" i="1" s="1"/>
  <c r="P39" i="1"/>
  <c r="P38" i="1" s="1"/>
  <c r="J39" i="1"/>
  <c r="J38" i="1" s="1"/>
  <c r="M39" i="1"/>
  <c r="M38" i="1" s="1"/>
  <c r="N39" i="1"/>
  <c r="N38" i="1" s="1"/>
  <c r="O39" i="1"/>
  <c r="O38" i="1" s="1"/>
  <c r="K39" i="1"/>
  <c r="K38" i="1" s="1"/>
  <c r="K14" i="8"/>
  <c r="H21" i="8"/>
  <c r="I51" i="8"/>
  <c r="F15" i="8"/>
  <c r="F16" i="8" s="1"/>
  <c r="F17" i="8" s="1"/>
  <c r="E15" i="8"/>
  <c r="I15" i="8" s="1"/>
  <c r="E52" i="8"/>
  <c r="I52" i="8" s="1"/>
  <c r="G15" i="8"/>
  <c r="G16" i="8" s="1"/>
  <c r="G17" i="8" s="1"/>
  <c r="F21" i="8"/>
  <c r="G21" i="8" s="1"/>
  <c r="Q49" i="8"/>
  <c r="Q50" i="8"/>
  <c r="I47" i="8" s="1"/>
  <c r="J51" i="8"/>
  <c r="M47" i="8"/>
  <c r="N47" i="8"/>
  <c r="K47" i="8"/>
  <c r="J47" i="8"/>
  <c r="P47" i="8"/>
  <c r="O47" i="8"/>
  <c r="K51" i="8"/>
  <c r="J14" i="8"/>
  <c r="I43" i="1"/>
  <c r="E43" i="1"/>
  <c r="G42" i="1"/>
  <c r="K42" i="1" s="1"/>
  <c r="G41" i="1"/>
  <c r="G43" i="1" s="1"/>
  <c r="K43" i="1" s="1"/>
  <c r="F42" i="1"/>
  <c r="J42" i="1" s="1"/>
  <c r="F41" i="1"/>
  <c r="F43" i="1" s="1"/>
  <c r="J43" i="1" s="1"/>
  <c r="E42" i="1"/>
  <c r="I42" i="1" s="1"/>
  <c r="E41" i="1"/>
  <c r="K15" i="8" l="1"/>
  <c r="M46" i="8"/>
  <c r="J15" i="8"/>
  <c r="J46" i="8"/>
  <c r="K46" i="8"/>
  <c r="N46" i="8"/>
  <c r="O46" i="8"/>
  <c r="P46" i="8"/>
  <c r="L47" i="8"/>
  <c r="L46" i="8" s="1"/>
  <c r="I46" i="8"/>
  <c r="N6" i="1"/>
  <c r="G14" i="1" l="1"/>
  <c r="G13" i="1"/>
  <c r="F14" i="1"/>
  <c r="F13" i="1"/>
  <c r="E14" i="1"/>
  <c r="E13" i="1"/>
  <c r="C8" i="1"/>
  <c r="C9" i="1" s="1"/>
  <c r="C10" i="1" s="1"/>
  <c r="D8" i="1"/>
  <c r="D9" i="1" s="1"/>
  <c r="D10" i="1" s="1"/>
  <c r="E8" i="1"/>
  <c r="E9" i="1" s="1"/>
  <c r="E10" i="1" s="1"/>
  <c r="F8" i="1"/>
  <c r="F9" i="1" s="1"/>
  <c r="F10" i="1" s="1"/>
  <c r="G8" i="1"/>
  <c r="G9" i="1" s="1"/>
  <c r="G10" i="1" s="1"/>
  <c r="H8" i="1"/>
  <c r="H9" i="1" s="1"/>
  <c r="H10" i="1" s="1"/>
  <c r="I8" i="1"/>
  <c r="I9" i="1" s="1"/>
  <c r="I10" i="1" s="1"/>
  <c r="J8" i="1"/>
  <c r="J9" i="1" s="1"/>
  <c r="J10" i="1" s="1"/>
  <c r="K8" i="1"/>
  <c r="K9" i="1" s="1"/>
  <c r="K10" i="1" s="1"/>
  <c r="L8" i="1"/>
  <c r="L9" i="1" s="1"/>
  <c r="L10" i="1" s="1"/>
  <c r="M8" i="1"/>
  <c r="M9" i="1" s="1"/>
  <c r="M10" i="1" s="1"/>
  <c r="N8" i="1"/>
  <c r="N9" i="1" s="1"/>
  <c r="N10" i="1" s="1"/>
  <c r="O8" i="1"/>
  <c r="O9" i="1" s="1"/>
  <c r="O10" i="1" s="1"/>
  <c r="P8" i="1"/>
  <c r="P9" i="1" s="1"/>
  <c r="P10" i="1" s="1"/>
  <c r="Q8" i="1"/>
  <c r="Q9" i="1" s="1"/>
  <c r="Q10" i="1" s="1"/>
  <c r="R8" i="1"/>
  <c r="R9" i="1" s="1"/>
  <c r="R10" i="1" s="1"/>
  <c r="S8" i="1"/>
  <c r="S9" i="1" s="1"/>
  <c r="S10" i="1" s="1"/>
  <c r="T8" i="1"/>
  <c r="T9" i="1" s="1"/>
  <c r="T10" i="1" s="1"/>
  <c r="U8" i="1"/>
  <c r="U9" i="1" s="1"/>
  <c r="U10" i="1" s="1"/>
  <c r="V8" i="1"/>
  <c r="V9" i="1" s="1"/>
  <c r="V10" i="1" s="1"/>
  <c r="W8" i="1"/>
  <c r="W9" i="1" s="1"/>
  <c r="W10" i="1" s="1"/>
  <c r="X8" i="1"/>
  <c r="X9" i="1" s="1"/>
  <c r="X10" i="1" s="1"/>
  <c r="Y8" i="1"/>
  <c r="Y9" i="1" s="1"/>
  <c r="Y10" i="1" s="1"/>
  <c r="Z8" i="1"/>
  <c r="Z9" i="1" s="1"/>
  <c r="Z10" i="1" s="1"/>
  <c r="AA8" i="1"/>
  <c r="AA9" i="1" s="1"/>
  <c r="AA10" i="1" s="1"/>
  <c r="AB8" i="1"/>
  <c r="AB9" i="1" s="1"/>
  <c r="AB10" i="1" s="1"/>
  <c r="AC8" i="1"/>
  <c r="AC9" i="1" s="1"/>
  <c r="AC10" i="1" s="1"/>
  <c r="AD8" i="1"/>
  <c r="AD9" i="1" s="1"/>
  <c r="AD10" i="1" s="1"/>
  <c r="AE8" i="1"/>
  <c r="AE9" i="1" s="1"/>
  <c r="AE10" i="1" s="1"/>
  <c r="AF8" i="1"/>
  <c r="AF9" i="1" s="1"/>
  <c r="AF10" i="1" s="1"/>
  <c r="AG8" i="1"/>
  <c r="AG9" i="1" s="1"/>
  <c r="AG10" i="1" s="1"/>
  <c r="AH8" i="1"/>
  <c r="AH9" i="1" s="1"/>
  <c r="AH10" i="1" s="1"/>
  <c r="AI8" i="1"/>
  <c r="AI9" i="1" s="1"/>
  <c r="AI10" i="1" s="1"/>
  <c r="AJ8" i="1"/>
  <c r="AJ9" i="1" s="1"/>
  <c r="AJ10" i="1" s="1"/>
  <c r="AK8" i="1"/>
  <c r="AK9" i="1" s="1"/>
  <c r="AK10" i="1" s="1"/>
  <c r="AL8" i="1"/>
  <c r="AL9" i="1" s="1"/>
  <c r="AL10" i="1" s="1"/>
  <c r="AM8" i="1"/>
  <c r="AM9" i="1" s="1"/>
  <c r="AM10" i="1" s="1"/>
  <c r="AN8" i="1"/>
  <c r="AN9" i="1" s="1"/>
  <c r="AN10" i="1" s="1"/>
  <c r="AO8" i="1"/>
  <c r="AO9" i="1" s="1"/>
  <c r="AO10" i="1" s="1"/>
  <c r="AP8" i="1"/>
  <c r="AP9" i="1" s="1"/>
  <c r="AP10" i="1" s="1"/>
  <c r="AQ8" i="1"/>
  <c r="AQ9" i="1" s="1"/>
  <c r="AQ10" i="1" s="1"/>
  <c r="AR8" i="1"/>
  <c r="AR9" i="1" s="1"/>
  <c r="AR10" i="1" s="1"/>
  <c r="B8" i="1"/>
  <c r="B9" i="1" s="1"/>
  <c r="B10" i="1" s="1"/>
  <c r="J14" i="1" l="1"/>
  <c r="I14" i="1"/>
  <c r="K14" i="1"/>
  <c r="E15" i="1"/>
  <c r="I15" i="1" s="1"/>
  <c r="F15" i="1"/>
  <c r="G15" i="1"/>
  <c r="G16" i="1" l="1"/>
  <c r="G17" i="1" s="1"/>
  <c r="K15" i="1"/>
  <c r="F16" i="1"/>
  <c r="F17" i="1" s="1"/>
  <c r="J15" i="1"/>
</calcChain>
</file>

<file path=xl/sharedStrings.xml><?xml version="1.0" encoding="utf-8"?>
<sst xmlns="http://schemas.openxmlformats.org/spreadsheetml/2006/main" count="206" uniqueCount="110">
  <si>
    <t>VIN</t>
  </si>
  <si>
    <t>W</t>
  </si>
  <si>
    <t>NW</t>
  </si>
  <si>
    <t>Total</t>
  </si>
  <si>
    <t>ACCOUNTS (#)</t>
  </si>
  <si>
    <t xml:space="preserve"> Enrolled Accounts (#)</t>
  </si>
  <si>
    <t xml:space="preserve"> Program Accepts (#)</t>
  </si>
  <si>
    <t xml:space="preserve"> Enrolled Balance ($)</t>
  </si>
  <si>
    <t>proc sql;</t>
  </si>
  <si>
    <t>reset INOBS=max OUTOBS=max LOOPS=MAX NOFLOW NOFEEDBACK NOPROMPT NONUMBER ;</t>
  </si>
  <si>
    <t>connect to teradata(database=P_COLL_V_I_FRB_BCD TDPID=edwprod</t>
  </si>
  <si>
    <t xml:space="preserve">                     user=vv58876  password="Teradata1" );</t>
  </si>
  <si>
    <t>create table temp_testdata as</t>
  </si>
  <si>
    <t>select * from connection to teradata(</t>
  </si>
  <si>
    <t>select a.cl_tid,</t>
  </si>
  <si>
    <t xml:space="preserve">          a.COL_AC_ID,</t>
  </si>
  <si>
    <t xml:space="preserve">           a.per_num,</t>
  </si>
  <si>
    <t xml:space="preserve">           a.ARRANGE_START_YR_NBR,</t>
  </si>
  <si>
    <t xml:space="preserve">           a.ARRANGE_START_MO_NBR,</t>
  </si>
  <si>
    <t xml:space="preserve">           a.ARRANGE_TYPE_CD,</t>
  </si>
  <si>
    <t xml:space="preserve">   a.ARRANG_SETUP_RDC_CD</t>
  </si>
  <si>
    <t>from CL_ARRANGMNT_ACTIVITY_ALL a</t>
  </si>
  <si>
    <t>where  a.ARRANGE_TYPE_CD in ('G')</t>
  </si>
  <si>
    <t>);</t>
  </si>
  <si>
    <t>quit;</t>
  </si>
  <si>
    <t>proc freq data=temp_testdata;tables ARRANGE_START_YR_NBR*ARRANGE_START_MO_NBR/NOCOL NOROW NOPERCENT;run;</t>
  </si>
  <si>
    <t>data chk;</t>
  </si>
  <si>
    <t>set temp_testdata;</t>
  </si>
  <si>
    <t>length type $7;</t>
  </si>
  <si>
    <t>if substr(col_ac_id, 1, 3) = "WWW" then type = "online";</t>
  </si>
  <si>
    <t>else type = "offline";</t>
  </si>
  <si>
    <t>run;</t>
  </si>
  <si>
    <t>data chk_WWWUSER;</t>
  </si>
  <si>
    <t>if col_ac_id = "WWWUSER";</t>
  </si>
  <si>
    <t>data chk_WWWORCC;</t>
  </si>
  <si>
    <t>if col_ac_id = "WWWORCC";</t>
  </si>
  <si>
    <t>proc freq data=chk;tables ARRANGE_START_YR_NBR*type/NOCOL NOROW NOPERCENT;run;</t>
  </si>
  <si>
    <t>create table wba as select distinct(ARRANG_SETUP_RDC_CD)</t>
  </si>
  <si>
    <t>from temp_testdata;quit;</t>
  </si>
  <si>
    <t>data chk1;</t>
  </si>
  <si>
    <t>if ARRANG_SETUP_RDC_CD in ("WWW", "WBA");</t>
  </si>
  <si>
    <t>proc freq data=chk1;tables ARRANGE_START_YR_NBR*ARRANG_SETUP_RDC_CD/NOCOL NOROW NOPERCENT;run;</t>
  </si>
  <si>
    <t>not enrolled</t>
  </si>
  <si>
    <t>50% assumption based on not enrolled</t>
  </si>
  <si>
    <t>Can  Acceptance and also enroll online</t>
  </si>
  <si>
    <t>can acceptance but cannot directly enroll online, need to  inbound call for approve</t>
  </si>
  <si>
    <t xml:space="preserve">Lost Forbearance Provisional Enrollment 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</si>
  <si>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</si>
  <si>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</si>
  <si>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</si>
  <si>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</si>
  <si>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</si>
  <si>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</si>
  <si>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</si>
  <si>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</si>
  <si>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</si>
  <si>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</si>
  <si>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</si>
  <si>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</si>
  <si>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</si>
  <si>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</si>
  <si>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</si>
  <si>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</si>
  <si>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</si>
  <si>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</si>
  <si>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2016-7</t>
  </si>
  <si>
    <t>2016-8</t>
  </si>
  <si>
    <t>2016-9</t>
  </si>
  <si>
    <t>2016-5</t>
  </si>
  <si>
    <t>2016-6</t>
  </si>
  <si>
    <t>phase1</t>
  </si>
  <si>
    <t>phase2</t>
  </si>
  <si>
    <t>phase3</t>
  </si>
  <si>
    <t>accept</t>
  </si>
  <si>
    <t>enroll</t>
  </si>
  <si>
    <t>not enroll</t>
  </si>
  <si>
    <t>50%assmption</t>
  </si>
  <si>
    <t>potential increase</t>
  </si>
  <si>
    <t>2,282 1,919 1,843 1,737 1,424 1,594 1,453 1,403</t>
  </si>
  <si>
    <t>,</t>
  </si>
  <si>
    <t>ONLINE</t>
  </si>
  <si>
    <t>OFFLINE</t>
  </si>
  <si>
    <t>Program Evaluated (#)</t>
  </si>
  <si>
    <t>Evaluated</t>
  </si>
  <si>
    <t>Before</t>
  </si>
  <si>
    <t>After</t>
  </si>
  <si>
    <t>Accepeted</t>
  </si>
  <si>
    <t>Enrolled</t>
  </si>
  <si>
    <t>regular</t>
  </si>
  <si>
    <t>after upp suspension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</si>
  <si>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</si>
  <si>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</si>
  <si>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</si>
  <si>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</si>
  <si>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</si>
  <si>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</si>
  <si>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</si>
  <si>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</si>
  <si>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</si>
  <si>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Paydown</t>
  </si>
  <si>
    <t>Unit</t>
  </si>
  <si>
    <t>Volume</t>
  </si>
  <si>
    <t>Total ANR Accounts</t>
  </si>
  <si>
    <t>Delq. 1-6</t>
  </si>
  <si>
    <t>Delq. 2+</t>
  </si>
  <si>
    <t>Total ANR Balance</t>
  </si>
  <si>
    <t>Non Forb test</t>
  </si>
  <si>
    <t>Non Forb Based on Policy</t>
  </si>
  <si>
    <t>Rate</t>
  </si>
  <si>
    <t>domino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</si>
</sst>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\ #,##0_);_(\(#,##0\);_(* &quot;-&quot;??_);_(@_)"/>
    <numFmt numFmtId="166" formatCode="_(&quot;$&quot;#,##0_);_(&quot;$&quot;\(#,##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MS Sans Serif"/>
      <family val="2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sz val="11"/>
      <name val="Calibri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</font>
    <font>
      <sz val="12"/>
      <name val="MS Sans Serif"/>
      <family val="2"/>
    </font>
    <font>
      <sz val="12"/>
      <color theme="0"/>
      <name val="Calibri"/>
      <family val="2"/>
      <scheme val="minor"/>
    </font>
    <font>
      <sz val="12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9">
    <xf numFmtId="0" fontId="0" fillId="0" borderId="0"/>
    <xf numFmtId="43" fontId="1" fillId="0" borderId="0" applyFont="0" applyFill="0" applyBorder="0" applyAlignment="0" applyProtection="0"/>
    <xf numFmtId="0" fontId="4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0" fontId="11" fillId="0" borderId="0"/>
    <xf numFmtId="0" fontId="1" fillId="0" borderId="0"/>
    <xf numFmtId="44" fontId="1" fillId="0" borderId="0" applyFont="0" applyFill="0" applyBorder="0" applyAlignment="0" applyProtection="0"/>
    <xf numFmtId="0" fontId="1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1" fillId="0" borderId="0"/>
    <xf numFmtId="0" fontId="1" fillId="0" borderId="0"/>
  </cellStyleXfs>
  <cellXfs count="168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0" fillId="0" borderId="1" xfId="1" applyNumberFormat="1" applyFont="1" applyBorder="1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17" fontId="2" fillId="4" borderId="1" xfId="0" applyNumberFormat="1" applyFont="1" applyFill="1" applyBorder="1" applyAlignment="1">
      <alignment horizontal="center" vertical="center"/>
    </xf>
    <xf numFmtId="17" fontId="2" fillId="4" borderId="7" xfId="0" applyNumberFormat="1" applyFont="1" applyFill="1" applyBorder="1" applyAlignment="1">
      <alignment horizontal="center" vertical="center"/>
    </xf>
    <xf numFmtId="17" fontId="2" fillId="2" borderId="6" xfId="0" applyNumberFormat="1" applyFont="1" applyFill="1" applyBorder="1" applyAlignment="1">
      <alignment horizontal="center" vertical="center"/>
    </xf>
    <xf numFmtId="17" fontId="2" fillId="2" borderId="1" xfId="0" applyNumberFormat="1" applyFont="1" applyFill="1" applyBorder="1" applyAlignment="1">
      <alignment horizontal="center" vertical="center"/>
    </xf>
    <xf numFmtId="17" fontId="2" fillId="2" borderId="7" xfId="0" applyNumberFormat="1" applyFont="1" applyFill="1" applyBorder="1" applyAlignment="1">
      <alignment horizontal="center" vertical="center"/>
    </xf>
    <xf numFmtId="17" fontId="2" fillId="6" borderId="6" xfId="0" applyNumberFormat="1" applyFont="1" applyFill="1" applyBorder="1" applyAlignment="1">
      <alignment horizontal="center" vertical="center"/>
    </xf>
    <xf numFmtId="17" fontId="2" fillId="6" borderId="1" xfId="0" applyNumberFormat="1" applyFont="1" applyFill="1" applyBorder="1" applyAlignment="1">
      <alignment horizontal="center" vertical="center"/>
    </xf>
    <xf numFmtId="17" fontId="2" fillId="6" borderId="7" xfId="0" applyNumberFormat="1" applyFont="1" applyFill="1" applyBorder="1" applyAlignment="1">
      <alignment horizontal="center" vertical="center"/>
    </xf>
    <xf numFmtId="17" fontId="2" fillId="4" borderId="6" xfId="0" applyNumberFormat="1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3" fontId="0" fillId="0" borderId="0" xfId="0" applyNumberFormat="1"/>
    <xf numFmtId="3" fontId="0" fillId="0" borderId="1" xfId="0" applyNumberFormat="1" applyBorder="1" applyAlignment="1">
      <alignment horizontal="center" vertical="center"/>
    </xf>
    <xf numFmtId="3" fontId="11" fillId="0" borderId="1" xfId="13" applyNumberForma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9" fontId="12" fillId="0" borderId="0" xfId="7" applyFont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17" fontId="2" fillId="4" borderId="9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0" xfId="13" applyNumberFormat="1" applyAlignment="1">
      <alignment horizontal="center" vertical="center"/>
    </xf>
    <xf numFmtId="3" fontId="10" fillId="0" borderId="1" xfId="9" applyNumberFormat="1" applyBorder="1" applyAlignment="1">
      <alignment horizontal="center" vertical="center"/>
    </xf>
    <xf numFmtId="165" fontId="10" fillId="0" borderId="8" xfId="9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3" fillId="0" borderId="0" xfId="13" applyNumberFormat="1" applyFont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/>
    </xf>
    <xf numFmtId="37" fontId="14" fillId="4" borderId="1" xfId="1" applyNumberFormat="1" applyFont="1" applyFill="1" applyBorder="1" applyAlignment="1">
      <alignment horizontal="center" vertical="center"/>
    </xf>
    <xf numFmtId="37" fontId="14" fillId="2" borderId="1" xfId="1" applyNumberFormat="1" applyFont="1" applyFill="1" applyBorder="1" applyAlignment="1">
      <alignment horizontal="center" vertical="center"/>
    </xf>
    <xf numFmtId="37" fontId="14" fillId="6" borderId="1" xfId="1" applyNumberFormat="1" applyFont="1" applyFill="1" applyBorder="1" applyAlignment="1">
      <alignment horizontal="center" vertical="center"/>
    </xf>
    <xf numFmtId="37" fontId="0" fillId="4" borderId="1" xfId="1" applyNumberFormat="1" applyFont="1" applyFill="1" applyBorder="1" applyAlignment="1">
      <alignment horizontal="center" vertical="center"/>
    </xf>
    <xf numFmtId="37" fontId="0" fillId="2" borderId="1" xfId="1" applyNumberFormat="1" applyFont="1" applyFill="1" applyBorder="1" applyAlignment="1">
      <alignment horizontal="center" vertical="center"/>
    </xf>
    <xf numFmtId="37" fontId="0" fillId="6" borderId="1" xfId="1" applyNumberFormat="1" applyFont="1" applyFill="1" applyBorder="1" applyAlignment="1">
      <alignment horizontal="center" vertical="center"/>
    </xf>
    <xf numFmtId="37" fontId="3" fillId="2" borderId="1" xfId="1" applyNumberFormat="1" applyFont="1" applyFill="1" applyBorder="1" applyAlignment="1">
      <alignment horizontal="center" vertical="center"/>
    </xf>
    <xf numFmtId="9" fontId="0" fillId="0" borderId="1" xfId="7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37" fontId="11" fillId="4" borderId="1" xfId="1" applyNumberFormat="1" applyFont="1" applyFill="1" applyBorder="1" applyAlignment="1">
      <alignment horizontal="center" vertical="center"/>
    </xf>
    <xf numFmtId="37" fontId="11" fillId="2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16" fillId="0" borderId="1" xfId="8" applyFont="1" applyBorder="1" applyAlignment="1">
      <alignment horizontal="right" wrapText="1"/>
    </xf>
    <xf numFmtId="166" fontId="16" fillId="0" borderId="1" xfId="9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165" fontId="10" fillId="0" borderId="12" xfId="9" applyNumberFormat="1" applyFill="1" applyBorder="1" applyAlignment="1">
      <alignment horizontal="right"/>
    </xf>
    <xf numFmtId="0" fontId="16" fillId="0" borderId="1" xfId="8" quotePrefix="1" applyFont="1" applyBorder="1" applyAlignment="1">
      <alignment horizontal="right" wrapText="1"/>
    </xf>
    <xf numFmtId="165" fontId="10" fillId="0" borderId="1" xfId="9" applyNumberFormat="1" applyFill="1" applyBorder="1" applyAlignment="1">
      <alignment horizontal="right"/>
    </xf>
    <xf numFmtId="3" fontId="17" fillId="0" borderId="10" xfId="8" applyNumberFormat="1" applyFont="1" applyBorder="1" applyAlignment="1">
      <alignment horizontal="right"/>
    </xf>
    <xf numFmtId="17" fontId="17" fillId="0" borderId="10" xfId="16" applyNumberFormat="1" applyFont="1" applyBorder="1" applyAlignment="1">
      <alignment horizontal="right"/>
    </xf>
    <xf numFmtId="164" fontId="16" fillId="7" borderId="1" xfId="9" applyNumberFormat="1" applyFont="1" applyFill="1" applyBorder="1" applyAlignment="1">
      <alignment horizontal="right"/>
    </xf>
    <xf numFmtId="166" fontId="0" fillId="0" borderId="0" xfId="0" applyNumberFormat="1"/>
    <xf numFmtId="0" fontId="0" fillId="0" borderId="2" xfId="0" applyBorder="1"/>
    <xf numFmtId="166" fontId="16" fillId="7" borderId="13" xfId="9" applyNumberFormat="1" applyFont="1" applyFill="1" applyBorder="1" applyAlignment="1"/>
    <xf numFmtId="166" fontId="16" fillId="7" borderId="15" xfId="9" applyNumberFormat="1" applyFont="1" applyFill="1" applyBorder="1" applyAlignment="1"/>
    <xf numFmtId="9" fontId="0" fillId="0" borderId="0" xfId="7" applyFont="1"/>
    <xf numFmtId="166" fontId="16" fillId="7" borderId="10" xfId="9" applyNumberFormat="1" applyFont="1" applyFill="1" applyBorder="1" applyAlignment="1"/>
    <xf numFmtId="164" fontId="0" fillId="0" borderId="0" xfId="0" applyNumberFormat="1"/>
    <xf numFmtId="3" fontId="15" fillId="0" borderId="10" xfId="8" applyNumberFormat="1" applyFont="1" applyBorder="1"/>
    <xf numFmtId="0" fontId="10" fillId="0" borderId="10" xfId="8" applyBorder="1" applyAlignment="1">
      <alignment wrapText="1"/>
    </xf>
    <xf numFmtId="0" fontId="10" fillId="0" borderId="13" xfId="8" quotePrefix="1" applyBorder="1" applyAlignment="1">
      <alignment wrapText="1"/>
    </xf>
    <xf numFmtId="0" fontId="10" fillId="0" borderId="15" xfId="8" quotePrefix="1" applyBorder="1" applyAlignment="1">
      <alignment wrapText="1"/>
    </xf>
    <xf numFmtId="3" fontId="0" fillId="0" borderId="1" xfId="0" applyNumberFormat="1" applyBorder="1"/>
    <xf numFmtId="16" fontId="0" fillId="0" borderId="1" xfId="0" applyNumberFormat="1" applyBorder="1"/>
    <xf numFmtId="3" fontId="15" fillId="0" borderId="10" xfId="8" applyNumberFormat="1" applyFont="1" applyBorder="1"/>
    <xf numFmtId="0" fontId="10" fillId="0" borderId="10" xfId="8" applyBorder="1" applyAlignment="1">
      <alignment wrapText="1"/>
    </xf>
    <xf numFmtId="0" fontId="10" fillId="0" borderId="13" xfId="8" quotePrefix="1" applyBorder="1" applyAlignment="1">
      <alignment wrapText="1"/>
    </xf>
    <xf numFmtId="164" fontId="10" fillId="7" borderId="10" xfId="9" applyNumberFormat="1" applyFont="1" applyFill="1" applyBorder="1" applyAlignment="1"/>
    <xf numFmtId="164" fontId="10" fillId="7" borderId="13" xfId="9" applyNumberFormat="1" applyFont="1" applyFill="1" applyBorder="1" applyAlignment="1"/>
    <xf numFmtId="17" fontId="15" fillId="0" borderId="10" xfId="16" applyNumberFormat="1" applyFont="1" applyBorder="1" applyAlignment="1">
      <alignment horizontal="center"/>
    </xf>
    <xf numFmtId="3" fontId="15" fillId="0" borderId="10" xfId="8" applyNumberFormat="1" applyFont="1" applyBorder="1"/>
    <xf numFmtId="0" fontId="10" fillId="0" borderId="10" xfId="8" applyBorder="1" applyAlignment="1">
      <alignment wrapText="1"/>
    </xf>
    <xf numFmtId="0" fontId="10" fillId="0" borderId="16" xfId="8" quotePrefix="1" applyBorder="1" applyAlignment="1">
      <alignment wrapText="1"/>
    </xf>
    <xf numFmtId="164" fontId="10" fillId="7" borderId="10" xfId="9" applyNumberFormat="1" applyFont="1" applyFill="1" applyBorder="1" applyAlignment="1"/>
    <xf numFmtId="164" fontId="10" fillId="7" borderId="16" xfId="9" applyNumberFormat="1" applyFont="1" applyFill="1" applyBorder="1" applyAlignment="1"/>
    <xf numFmtId="17" fontId="15" fillId="0" borderId="10" xfId="16" applyNumberFormat="1" applyFont="1" applyBorder="1" applyAlignment="1">
      <alignment horizontal="center"/>
    </xf>
    <xf numFmtId="166" fontId="19" fillId="7" borderId="1" xfId="9" applyNumberFormat="1" applyFont="1" applyFill="1" applyBorder="1" applyAlignment="1"/>
    <xf numFmtId="3" fontId="18" fillId="0" borderId="1" xfId="0" applyNumberFormat="1" applyFont="1" applyBorder="1"/>
    <xf numFmtId="3" fontId="20" fillId="0" borderId="1" xfId="0" applyNumberFormat="1" applyFont="1" applyBorder="1"/>
    <xf numFmtId="17" fontId="19" fillId="7" borderId="1" xfId="8" applyNumberFormat="1" applyFont="1" applyFill="1" applyBorder="1" applyAlignment="1">
      <alignment horizontal="center"/>
    </xf>
    <xf numFmtId="16" fontId="20" fillId="0" borderId="1" xfId="0" applyNumberFormat="1" applyFont="1" applyBorder="1"/>
    <xf numFmtId="17" fontId="15" fillId="7" borderId="11" xfId="8" applyNumberFormat="1" applyFont="1" applyFill="1" applyBorder="1" applyAlignment="1">
      <alignment horizontal="center"/>
    </xf>
    <xf numFmtId="166" fontId="10" fillId="7" borderId="1" xfId="9" applyNumberFormat="1" applyFont="1" applyFill="1" applyBorder="1" applyAlignment="1"/>
    <xf numFmtId="166" fontId="10" fillId="7" borderId="10" xfId="9" applyNumberFormat="1" applyFont="1" applyFill="1" applyBorder="1" applyAlignment="1"/>
    <xf numFmtId="166" fontId="10" fillId="7" borderId="14" xfId="9" applyNumberFormat="1" applyFont="1" applyFill="1" applyBorder="1" applyAlignment="1"/>
    <xf numFmtId="9" fontId="0" fillId="0" borderId="0" xfId="7" applyFont="1" applyAlignment="1">
      <alignment horizontal="right"/>
    </xf>
    <xf numFmtId="0" fontId="9" fillId="4" borderId="3" xfId="2" applyNumberFormat="1" applyFont="1" applyFill="1" applyBorder="1" applyAlignment="1">
      <alignment horizontal="center" vertical="center"/>
    </xf>
    <xf numFmtId="0" fontId="9" fillId="4" borderId="4" xfId="2" applyNumberFormat="1" applyFont="1" applyFill="1" applyBorder="1" applyAlignment="1">
      <alignment horizontal="center" vertical="center"/>
    </xf>
    <xf numFmtId="0" fontId="9" fillId="4" borderId="5" xfId="2" applyNumberFormat="1" applyFont="1" applyFill="1" applyBorder="1" applyAlignment="1">
      <alignment horizontal="center" vertical="center"/>
    </xf>
    <xf numFmtId="0" fontId="9" fillId="2" borderId="3" xfId="2" applyNumberFormat="1" applyFont="1" applyFill="1" applyBorder="1" applyAlignment="1">
      <alignment horizontal="center" vertical="center"/>
    </xf>
    <xf numFmtId="0" fontId="9" fillId="2" borderId="4" xfId="2" applyNumberFormat="1" applyFont="1" applyFill="1" applyBorder="1" applyAlignment="1">
      <alignment horizontal="center" vertical="center"/>
    </xf>
    <xf numFmtId="0" fontId="9" fillId="2" borderId="5" xfId="2" applyNumberFormat="1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21" fillId="4" borderId="3" xfId="2" applyNumberFormat="1" applyFont="1" applyFill="1" applyBorder="1" applyAlignment="1">
      <alignment horizontal="center" vertical="center"/>
    </xf>
    <xf numFmtId="0" fontId="21" fillId="4" borderId="4" xfId="2" applyNumberFormat="1" applyFont="1" applyFill="1" applyBorder="1" applyAlignment="1">
      <alignment horizontal="center" vertical="center"/>
    </xf>
    <xf numFmtId="0" fontId="21" fillId="4" borderId="5" xfId="2" applyNumberFormat="1" applyFont="1" applyFill="1" applyBorder="1" applyAlignment="1">
      <alignment horizontal="center" vertical="center"/>
    </xf>
    <xf numFmtId="0" fontId="21" fillId="2" borderId="3" xfId="2" applyNumberFormat="1" applyFont="1" applyFill="1" applyBorder="1" applyAlignment="1">
      <alignment horizontal="center" vertical="center"/>
    </xf>
    <xf numFmtId="0" fontId="21" fillId="2" borderId="4" xfId="2" applyNumberFormat="1" applyFont="1" applyFill="1" applyBorder="1" applyAlignment="1">
      <alignment horizontal="center" vertical="center"/>
    </xf>
    <xf numFmtId="0" fontId="21" fillId="2" borderId="5" xfId="2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7" fontId="6" fillId="4" borderId="6" xfId="0" applyNumberFormat="1" applyFont="1" applyFill="1" applyBorder="1" applyAlignment="1">
      <alignment horizontal="center" vertical="center"/>
    </xf>
    <xf numFmtId="17" fontId="6" fillId="4" borderId="1" xfId="0" applyNumberFormat="1" applyFont="1" applyFill="1" applyBorder="1" applyAlignment="1">
      <alignment horizontal="center" vertical="center"/>
    </xf>
    <xf numFmtId="17" fontId="6" fillId="4" borderId="7" xfId="0" applyNumberFormat="1" applyFont="1" applyFill="1" applyBorder="1" applyAlignment="1">
      <alignment horizontal="center" vertical="center"/>
    </xf>
    <xf numFmtId="17" fontId="6" fillId="2" borderId="6" xfId="0" applyNumberFormat="1" applyFont="1" applyFill="1" applyBorder="1" applyAlignment="1">
      <alignment horizontal="center" vertical="center"/>
    </xf>
    <xf numFmtId="17" fontId="6" fillId="2" borderId="1" xfId="0" applyNumberFormat="1" applyFont="1" applyFill="1" applyBorder="1" applyAlignment="1">
      <alignment horizontal="center" vertical="center"/>
    </xf>
    <xf numFmtId="17" fontId="6" fillId="2" borderId="7" xfId="0" applyNumberFormat="1" applyFont="1" applyFill="1" applyBorder="1" applyAlignment="1">
      <alignment horizontal="center" vertical="center"/>
    </xf>
    <xf numFmtId="17" fontId="6" fillId="6" borderId="6" xfId="0" applyNumberFormat="1" applyFont="1" applyFill="1" applyBorder="1" applyAlignment="1">
      <alignment horizontal="center" vertical="center"/>
    </xf>
    <xf numFmtId="17" fontId="6" fillId="6" borderId="1" xfId="0" applyNumberFormat="1" applyFont="1" applyFill="1" applyBorder="1" applyAlignment="1">
      <alignment horizontal="center" vertical="center"/>
    </xf>
    <xf numFmtId="17" fontId="6" fillId="6" borderId="7" xfId="0" applyNumberFormat="1" applyFont="1" applyFill="1" applyBorder="1" applyAlignment="1">
      <alignment horizontal="center" vertical="center"/>
    </xf>
    <xf numFmtId="37" fontId="22" fillId="4" borderId="1" xfId="1" applyNumberFormat="1" applyFont="1" applyFill="1" applyBorder="1" applyAlignment="1">
      <alignment horizontal="center" vertical="center"/>
    </xf>
    <xf numFmtId="37" fontId="22" fillId="2" borderId="1" xfId="1" applyNumberFormat="1" applyFont="1" applyFill="1" applyBorder="1" applyAlignment="1">
      <alignment horizontal="center" vertical="center"/>
    </xf>
    <xf numFmtId="37" fontId="22" fillId="6" borderId="1" xfId="1" applyNumberFormat="1" applyFont="1" applyFill="1" applyBorder="1" applyAlignment="1">
      <alignment horizontal="center" vertical="center"/>
    </xf>
    <xf numFmtId="37" fontId="20" fillId="4" borderId="1" xfId="1" applyNumberFormat="1" applyFont="1" applyFill="1" applyBorder="1" applyAlignment="1">
      <alignment horizontal="center" vertical="center"/>
    </xf>
    <xf numFmtId="37" fontId="20" fillId="2" borderId="1" xfId="1" applyNumberFormat="1" applyFont="1" applyFill="1" applyBorder="1" applyAlignment="1">
      <alignment horizontal="center" vertical="center"/>
    </xf>
    <xf numFmtId="37" fontId="20" fillId="6" borderId="1" xfId="1" applyNumberFormat="1" applyFont="1" applyFill="1" applyBorder="1" applyAlignment="1">
      <alignment horizontal="center" vertical="center"/>
    </xf>
    <xf numFmtId="37" fontId="23" fillId="2" borderId="1" xfId="1" applyNumberFormat="1" applyFont="1" applyFill="1" applyBorder="1" applyAlignment="1">
      <alignment horizontal="center" vertical="center"/>
    </xf>
    <xf numFmtId="9" fontId="23" fillId="2" borderId="1" xfId="7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7" borderId="0" xfId="0" applyFont="1" applyFill="1" applyBorder="1" applyAlignment="1">
      <alignment horizontal="center" vertical="center"/>
    </xf>
    <xf numFmtId="0" fontId="24" fillId="7" borderId="0" xfId="0" applyFont="1" applyFill="1" applyBorder="1" applyAlignment="1">
      <alignment horizontal="center" vertical="center"/>
    </xf>
    <xf numFmtId="0" fontId="24" fillId="7" borderId="8" xfId="0" applyFont="1" applyFill="1" applyBorder="1" applyAlignment="1">
      <alignment horizontal="center" vertical="center"/>
    </xf>
    <xf numFmtId="0" fontId="20" fillId="7" borderId="0" xfId="0" applyFont="1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1" fontId="24" fillId="7" borderId="0" xfId="0" applyNumberFormat="1" applyFont="1" applyFill="1" applyBorder="1" applyAlignment="1">
      <alignment horizontal="center" vertical="center"/>
    </xf>
    <xf numFmtId="9" fontId="24" fillId="0" borderId="0" xfId="7" applyFont="1" applyAlignment="1">
      <alignment horizontal="center" vertical="center"/>
    </xf>
    <xf numFmtId="37" fontId="20" fillId="0" borderId="0" xfId="0" applyNumberFormat="1" applyFont="1" applyAlignment="1">
      <alignment horizontal="center" vertical="center"/>
    </xf>
    <xf numFmtId="9" fontId="20" fillId="0" borderId="0" xfId="7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" fontId="6" fillId="4" borderId="9" xfId="0" applyNumberFormat="1" applyFont="1" applyFill="1" applyBorder="1" applyAlignment="1">
      <alignment horizontal="center" vertical="center"/>
    </xf>
    <xf numFmtId="164" fontId="22" fillId="0" borderId="1" xfId="1" applyNumberFormat="1" applyFont="1" applyBorder="1" applyAlignment="1">
      <alignment horizontal="center" vertical="center"/>
    </xf>
    <xf numFmtId="3" fontId="22" fillId="0" borderId="1" xfId="13" applyNumberFormat="1" applyFont="1" applyBorder="1" applyAlignment="1">
      <alignment horizontal="center" vertical="center"/>
    </xf>
    <xf numFmtId="3" fontId="20" fillId="0" borderId="1" xfId="0" applyNumberFormat="1" applyFont="1" applyBorder="1" applyAlignment="1">
      <alignment horizontal="center" vertical="center"/>
    </xf>
    <xf numFmtId="3" fontId="19" fillId="0" borderId="1" xfId="9" applyNumberFormat="1" applyFont="1" applyBorder="1" applyAlignment="1">
      <alignment horizontal="center" vertical="center"/>
    </xf>
    <xf numFmtId="165" fontId="19" fillId="0" borderId="8" xfId="9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9" fontId="20" fillId="0" borderId="1" xfId="7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3" fontId="20" fillId="0" borderId="0" xfId="0" applyNumberFormat="1" applyFont="1" applyBorder="1" applyAlignment="1">
      <alignment horizontal="center" vertical="center"/>
    </xf>
    <xf numFmtId="9" fontId="20" fillId="0" borderId="0" xfId="7" applyFont="1" applyBorder="1" applyAlignment="1">
      <alignment horizontal="center" vertical="center"/>
    </xf>
    <xf numFmtId="9" fontId="20" fillId="0" borderId="0" xfId="0" applyNumberFormat="1" applyFont="1" applyAlignment="1">
      <alignment horizontal="center" vertical="center"/>
    </xf>
    <xf numFmtId="0" fontId="24" fillId="7" borderId="0" xfId="0" applyFont="1" applyFill="1" applyAlignment="1">
      <alignment horizontal="center" vertical="center"/>
    </xf>
    <xf numFmtId="0" fontId="25" fillId="7" borderId="0" xfId="13" applyNumberFormat="1" applyFont="1" applyFill="1" applyAlignment="1">
      <alignment horizontal="center" vertical="center"/>
    </xf>
    <xf numFmtId="3" fontId="24" fillId="7" borderId="1" xfId="0" applyNumberFormat="1" applyFont="1" applyFill="1" applyBorder="1" applyAlignment="1">
      <alignment horizontal="center" vertical="center"/>
    </xf>
    <xf numFmtId="9" fontId="24" fillId="7" borderId="0" xfId="7" applyFont="1" applyFill="1" applyAlignment="1">
      <alignment horizontal="center" vertical="center"/>
    </xf>
    <xf numFmtId="0" fontId="22" fillId="0" borderId="0" xfId="13" applyNumberFormat="1" applyFont="1" applyAlignment="1">
      <alignment horizontal="center" vertical="center"/>
    </xf>
    <xf numFmtId="0" fontId="25" fillId="0" borderId="0" xfId="13" applyNumberFormat="1" applyFont="1" applyAlignment="1">
      <alignment horizontal="center" vertical="center"/>
    </xf>
  </cellXfs>
  <cellStyles count="29">
    <cellStyle name="Comma" xfId="1" builtinId="3"/>
    <cellStyle name="Comma 2" xfId="17"/>
    <cellStyle name="Comma 3" xfId="18"/>
    <cellStyle name="Comma 4" xfId="9"/>
    <cellStyle name="Currency 2" xfId="15"/>
    <cellStyle name="Currency 3" xfId="12"/>
    <cellStyle name="Normal" xfId="0" builtinId="0"/>
    <cellStyle name="Normal 10" xfId="25"/>
    <cellStyle name="Normal 11" xfId="8"/>
    <cellStyle name="Normal 11 2" xfId="28"/>
    <cellStyle name="Normal 12" xfId="13"/>
    <cellStyle name="Normal 13" xfId="26"/>
    <cellStyle name="Normal 13 2" xfId="27"/>
    <cellStyle name="Normal 2" xfId="4"/>
    <cellStyle name="Normal 2 2" xfId="11"/>
    <cellStyle name="Normal 3" xfId="5"/>
    <cellStyle name="Normal 4" xfId="2"/>
    <cellStyle name="Normal 4 2" xfId="6"/>
    <cellStyle name="Normal 4 3" xfId="14"/>
    <cellStyle name="Normal 5" xfId="16"/>
    <cellStyle name="Normal 6" xfId="21"/>
    <cellStyle name="Normal 7" xfId="22"/>
    <cellStyle name="Normal 8" xfId="23"/>
    <cellStyle name="Normal 9" xfId="24"/>
    <cellStyle name="Percent" xfId="7" builtinId="5"/>
    <cellStyle name="Percent 2" xfId="3"/>
    <cellStyle name="Percent 2 2" xfId="19"/>
    <cellStyle name="Percent 3" xfId="20"/>
    <cellStyle name="Percent 4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'201205-201511'!$A$2</c:f>
              <c:strCache>
                <c:ptCount val="1"/>
                <c:pt idx="0">
                  <c:v>ONLINE</c:v>
                </c:pt>
              </c:strCache>
            </c:strRef>
          </c:tx>
          <c:marker>
            <c:symbol val="none"/>
          </c:marker>
          <c:cat>
            <c:strRef>
              <c:f>'201205-201511'!$B$1:$AR$1</c:f>
              <c:strCache>
                <c:ptCount val="39"/>
                <c:pt idx="0">
                  <c:v>Can  Acceptance and also enroll online</c:v>
                </c:pt>
                <c:pt idx="7">
                  <c:v>can acceptance but cannot directly enroll online, need to  inbound call for approve</c:v>
                </c:pt>
                <c:pt idx="38">
                  <c:v>Lost Forbearance Provisional Enrollment </c:v>
                </c:pt>
              </c:strCache>
            </c:strRef>
          </c:cat>
          <c:val>
            <c:numRef>
              <c:f>'201205-201511'!$B$2:$AR$2</c:f>
              <c:numCache>
                <c:formatCode>mmm\-yy</c:formatCode>
                <c:ptCount val="43"/>
                <c:pt idx="0">
                  <c:v>41030</c:v>
                </c:pt>
                <c:pt idx="1">
                  <c:v>41061</c:v>
                </c:pt>
                <c:pt idx="2">
                  <c:v>41091</c:v>
                </c:pt>
                <c:pt idx="3">
                  <c:v>41122</c:v>
                </c:pt>
                <c:pt idx="4">
                  <c:v>41153</c:v>
                </c:pt>
                <c:pt idx="5">
                  <c:v>41183</c:v>
                </c:pt>
                <c:pt idx="6">
                  <c:v>41214</c:v>
                </c:pt>
                <c:pt idx="7">
                  <c:v>41244</c:v>
                </c:pt>
                <c:pt idx="8">
                  <c:v>41275</c:v>
                </c:pt>
                <c:pt idx="9">
                  <c:v>41306</c:v>
                </c:pt>
                <c:pt idx="10">
                  <c:v>41334</c:v>
                </c:pt>
                <c:pt idx="11">
                  <c:v>41365</c:v>
                </c:pt>
                <c:pt idx="12">
                  <c:v>41395</c:v>
                </c:pt>
                <c:pt idx="13">
                  <c:v>41426</c:v>
                </c:pt>
                <c:pt idx="14">
                  <c:v>41456</c:v>
                </c:pt>
                <c:pt idx="15">
                  <c:v>41487</c:v>
                </c:pt>
                <c:pt idx="16">
                  <c:v>41518</c:v>
                </c:pt>
                <c:pt idx="17">
                  <c:v>41548</c:v>
                </c:pt>
                <c:pt idx="18">
                  <c:v>41579</c:v>
                </c:pt>
                <c:pt idx="19">
                  <c:v>41609</c:v>
                </c:pt>
                <c:pt idx="20">
                  <c:v>41640</c:v>
                </c:pt>
                <c:pt idx="21">
                  <c:v>41671</c:v>
                </c:pt>
                <c:pt idx="22">
                  <c:v>41699</c:v>
                </c:pt>
                <c:pt idx="23">
                  <c:v>41730</c:v>
                </c:pt>
                <c:pt idx="24">
                  <c:v>41760</c:v>
                </c:pt>
                <c:pt idx="25">
                  <c:v>41791</c:v>
                </c:pt>
                <c:pt idx="26">
                  <c:v>41821</c:v>
                </c:pt>
                <c:pt idx="27">
                  <c:v>41852</c:v>
                </c:pt>
                <c:pt idx="28">
                  <c:v>41883</c:v>
                </c:pt>
                <c:pt idx="29">
                  <c:v>41913</c:v>
                </c:pt>
                <c:pt idx="30">
                  <c:v>41944</c:v>
                </c:pt>
                <c:pt idx="31">
                  <c:v>41974</c:v>
                </c:pt>
                <c:pt idx="32">
                  <c:v>42005</c:v>
                </c:pt>
                <c:pt idx="33">
                  <c:v>42036</c:v>
                </c:pt>
                <c:pt idx="34">
                  <c:v>42064</c:v>
                </c:pt>
                <c:pt idx="35">
                  <c:v>42095</c:v>
                </c:pt>
                <c:pt idx="36">
                  <c:v>42125</c:v>
                </c:pt>
                <c:pt idx="37">
                  <c:v>42156</c:v>
                </c:pt>
                <c:pt idx="38">
                  <c:v>42186</c:v>
                </c:pt>
                <c:pt idx="39">
                  <c:v>42217</c:v>
                </c:pt>
                <c:pt idx="40">
                  <c:v>42248</c:v>
                </c:pt>
                <c:pt idx="41">
                  <c:v>42278</c:v>
                </c:pt>
                <c:pt idx="42">
                  <c:v>42309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C-4D34-8763-8E06F465158F}"/>
            </c:ext>
          </c:extLst>
        </c:ser>
        <c:ser>
          <c:idx val="1"/>
          <c:order val="1"/>
          <c:tx>
            <c:strRef>
              <c:f>'201205-201511'!$A$3</c:f>
              <c:strCache>
                <c:ptCount val="1"/>
                <c:pt idx="0">
                  <c:v>Program Evaluated (#)</c:v>
                </c:pt>
              </c:strCache>
            </c:strRef>
          </c:tx>
          <c:marker>
            <c:symbol val="none"/>
          </c:marker>
          <c:cat>
            <c:strRef>
              <c:f>'201205-201511'!$B$1:$AR$1</c:f>
              <c:strCache>
                <c:ptCount val="39"/>
                <c:pt idx="0">
                  <c:v>Can  Acceptance and also enroll online</c:v>
                </c:pt>
                <c:pt idx="7">
                  <c:v>can acceptance but cannot directly enroll online, need to  inbound call for approve</c:v>
                </c:pt>
                <c:pt idx="38">
                  <c:v>Lost Forbearance Provisional Enrollment </c:v>
                </c:pt>
              </c:strCache>
            </c:strRef>
          </c:cat>
          <c:val>
            <c:numRef>
              <c:f>'201205-201511'!$B$3:$AR$3</c:f>
              <c:numCache>
                <c:formatCode>#,##0_);\(#,##0\)</c:formatCode>
                <c:ptCount val="43"/>
                <c:pt idx="0">
                  <c:v>1655</c:v>
                </c:pt>
                <c:pt idx="1">
                  <c:v>2504</c:v>
                </c:pt>
                <c:pt idx="2">
                  <c:v>2640</c:v>
                </c:pt>
                <c:pt idx="3">
                  <c:v>2375</c:v>
                </c:pt>
                <c:pt idx="4">
                  <c:v>2634</c:v>
                </c:pt>
                <c:pt idx="5">
                  <c:v>1045</c:v>
                </c:pt>
                <c:pt idx="6">
                  <c:v>89</c:v>
                </c:pt>
                <c:pt idx="7">
                  <c:v>89</c:v>
                </c:pt>
                <c:pt idx="8">
                  <c:v>89</c:v>
                </c:pt>
                <c:pt idx="9">
                  <c:v>89</c:v>
                </c:pt>
                <c:pt idx="10">
                  <c:v>89</c:v>
                </c:pt>
                <c:pt idx="11">
                  <c:v>89</c:v>
                </c:pt>
                <c:pt idx="12">
                  <c:v>89</c:v>
                </c:pt>
                <c:pt idx="13">
                  <c:v>89</c:v>
                </c:pt>
                <c:pt idx="14">
                  <c:v>425</c:v>
                </c:pt>
                <c:pt idx="15">
                  <c:v>2476</c:v>
                </c:pt>
                <c:pt idx="16">
                  <c:v>3843</c:v>
                </c:pt>
                <c:pt idx="17">
                  <c:v>2769</c:v>
                </c:pt>
                <c:pt idx="18">
                  <c:v>3254</c:v>
                </c:pt>
                <c:pt idx="19">
                  <c:v>3514</c:v>
                </c:pt>
                <c:pt idx="20">
                  <c:v>4045</c:v>
                </c:pt>
                <c:pt idx="21">
                  <c:v>3815</c:v>
                </c:pt>
                <c:pt idx="22">
                  <c:v>2957</c:v>
                </c:pt>
                <c:pt idx="23">
                  <c:v>2292</c:v>
                </c:pt>
                <c:pt idx="24">
                  <c:v>1863</c:v>
                </c:pt>
                <c:pt idx="25">
                  <c:v>1181</c:v>
                </c:pt>
                <c:pt idx="26">
                  <c:v>1379</c:v>
                </c:pt>
                <c:pt idx="27">
                  <c:v>1443</c:v>
                </c:pt>
                <c:pt idx="28">
                  <c:v>1631</c:v>
                </c:pt>
                <c:pt idx="29">
                  <c:v>1743</c:v>
                </c:pt>
                <c:pt idx="30">
                  <c:v>1714</c:v>
                </c:pt>
                <c:pt idx="31">
                  <c:v>1429</c:v>
                </c:pt>
                <c:pt idx="32">
                  <c:v>1549</c:v>
                </c:pt>
                <c:pt idx="33">
                  <c:v>1478</c:v>
                </c:pt>
                <c:pt idx="34">
                  <c:v>1315</c:v>
                </c:pt>
                <c:pt idx="35">
                  <c:v>1267</c:v>
                </c:pt>
                <c:pt idx="36">
                  <c:v>1268</c:v>
                </c:pt>
                <c:pt idx="37">
                  <c:v>1311</c:v>
                </c:pt>
                <c:pt idx="38">
                  <c:v>1325</c:v>
                </c:pt>
                <c:pt idx="39">
                  <c:v>1256</c:v>
                </c:pt>
                <c:pt idx="40">
                  <c:v>1378</c:v>
                </c:pt>
                <c:pt idx="41">
                  <c:v>1426</c:v>
                </c:pt>
                <c:pt idx="42">
                  <c:v>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2C-4D34-8763-8E06F465158F}"/>
            </c:ext>
          </c:extLst>
        </c:ser>
        <c:ser>
          <c:idx val="2"/>
          <c:order val="2"/>
          <c:tx>
            <c:strRef>
              <c:f>'201205-201511'!$A$4</c:f>
              <c:strCache>
                <c:ptCount val="1"/>
                <c:pt idx="0">
                  <c:v> Program Accepts (#)</c:v>
                </c:pt>
              </c:strCache>
            </c:strRef>
          </c:tx>
          <c:marker>
            <c:symbol val="none"/>
          </c:marker>
          <c:cat>
            <c:strRef>
              <c:f>'201205-201511'!$B$1:$AR$1</c:f>
              <c:strCache>
                <c:ptCount val="39"/>
                <c:pt idx="0">
                  <c:v>Can  Acceptance and also enroll online</c:v>
                </c:pt>
                <c:pt idx="7">
                  <c:v>can acceptance but cannot directly enroll online, need to  inbound call for approve</c:v>
                </c:pt>
                <c:pt idx="38">
                  <c:v>Lost Forbearance Provisional Enrollment </c:v>
                </c:pt>
              </c:strCache>
            </c:strRef>
          </c:cat>
          <c:val>
            <c:numRef>
              <c:f>'201205-201511'!$B$4:$AR$4</c:f>
              <c:numCache>
                <c:formatCode>#,##0_);\(#,##0\)</c:formatCode>
                <c:ptCount val="43"/>
                <c:pt idx="0">
                  <c:v>165</c:v>
                </c:pt>
                <c:pt idx="1">
                  <c:v>170</c:v>
                </c:pt>
                <c:pt idx="2">
                  <c:v>169</c:v>
                </c:pt>
                <c:pt idx="3">
                  <c:v>227</c:v>
                </c:pt>
                <c:pt idx="4">
                  <c:v>180</c:v>
                </c:pt>
                <c:pt idx="5">
                  <c:v>197</c:v>
                </c:pt>
                <c:pt idx="6">
                  <c:v>183</c:v>
                </c:pt>
                <c:pt idx="7">
                  <c:v>99</c:v>
                </c:pt>
                <c:pt idx="8">
                  <c:v>153</c:v>
                </c:pt>
                <c:pt idx="9">
                  <c:v>146</c:v>
                </c:pt>
                <c:pt idx="10">
                  <c:v>189</c:v>
                </c:pt>
                <c:pt idx="11">
                  <c:v>200</c:v>
                </c:pt>
                <c:pt idx="12">
                  <c:v>149</c:v>
                </c:pt>
                <c:pt idx="13">
                  <c:v>141</c:v>
                </c:pt>
                <c:pt idx="14">
                  <c:v>156</c:v>
                </c:pt>
                <c:pt idx="15">
                  <c:v>176</c:v>
                </c:pt>
                <c:pt idx="16">
                  <c:v>158</c:v>
                </c:pt>
                <c:pt idx="17">
                  <c:v>136</c:v>
                </c:pt>
                <c:pt idx="18">
                  <c:v>150</c:v>
                </c:pt>
                <c:pt idx="19">
                  <c:v>121</c:v>
                </c:pt>
                <c:pt idx="20">
                  <c:v>158</c:v>
                </c:pt>
                <c:pt idx="21">
                  <c:v>173</c:v>
                </c:pt>
                <c:pt idx="22">
                  <c:v>166</c:v>
                </c:pt>
                <c:pt idx="23">
                  <c:v>129</c:v>
                </c:pt>
                <c:pt idx="24">
                  <c:v>117</c:v>
                </c:pt>
                <c:pt idx="25">
                  <c:v>113</c:v>
                </c:pt>
                <c:pt idx="26">
                  <c:v>117</c:v>
                </c:pt>
                <c:pt idx="27">
                  <c:v>141</c:v>
                </c:pt>
                <c:pt idx="28">
                  <c:v>136</c:v>
                </c:pt>
                <c:pt idx="29">
                  <c:v>153</c:v>
                </c:pt>
                <c:pt idx="30">
                  <c:v>108</c:v>
                </c:pt>
                <c:pt idx="31">
                  <c:v>77</c:v>
                </c:pt>
                <c:pt idx="32">
                  <c:v>83</c:v>
                </c:pt>
                <c:pt idx="33">
                  <c:v>82</c:v>
                </c:pt>
                <c:pt idx="34">
                  <c:v>105</c:v>
                </c:pt>
                <c:pt idx="35">
                  <c:v>96</c:v>
                </c:pt>
                <c:pt idx="36">
                  <c:v>79</c:v>
                </c:pt>
                <c:pt idx="37">
                  <c:v>80</c:v>
                </c:pt>
                <c:pt idx="38">
                  <c:v>58</c:v>
                </c:pt>
                <c:pt idx="39">
                  <c:v>64</c:v>
                </c:pt>
                <c:pt idx="40">
                  <c:v>70</c:v>
                </c:pt>
                <c:pt idx="41">
                  <c:v>88</c:v>
                </c:pt>
                <c:pt idx="4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2C-4D34-8763-8E06F465158F}"/>
            </c:ext>
          </c:extLst>
        </c:ser>
        <c:ser>
          <c:idx val="3"/>
          <c:order val="3"/>
          <c:tx>
            <c:strRef>
              <c:f>'201205-201511'!$A$5</c:f>
              <c:strCache>
                <c:ptCount val="1"/>
                <c:pt idx="0">
                  <c:v> Enrolled Accounts (#)</c:v>
                </c:pt>
              </c:strCache>
            </c:strRef>
          </c:tx>
          <c:marker>
            <c:symbol val="none"/>
          </c:marker>
          <c:cat>
            <c:strRef>
              <c:f>'201205-201511'!$B$1:$AR$1</c:f>
              <c:strCache>
                <c:ptCount val="39"/>
                <c:pt idx="0">
                  <c:v>Can  Acceptance and also enroll online</c:v>
                </c:pt>
                <c:pt idx="7">
                  <c:v>can acceptance but cannot directly enroll online, need to  inbound call for approve</c:v>
                </c:pt>
                <c:pt idx="38">
                  <c:v>Lost Forbearance Provisional Enrollment </c:v>
                </c:pt>
              </c:strCache>
            </c:strRef>
          </c:cat>
          <c:val>
            <c:numRef>
              <c:f>'201205-201511'!$B$5:$AR$5</c:f>
              <c:numCache>
                <c:formatCode>#,##0_);\(#,##0\)</c:formatCode>
                <c:ptCount val="43"/>
                <c:pt idx="0">
                  <c:v>61</c:v>
                </c:pt>
                <c:pt idx="1">
                  <c:v>67</c:v>
                </c:pt>
                <c:pt idx="2">
                  <c:v>68</c:v>
                </c:pt>
                <c:pt idx="3">
                  <c:v>85</c:v>
                </c:pt>
                <c:pt idx="4">
                  <c:v>53</c:v>
                </c:pt>
                <c:pt idx="5">
                  <c:v>63</c:v>
                </c:pt>
                <c:pt idx="6">
                  <c:v>63</c:v>
                </c:pt>
                <c:pt idx="7">
                  <c:v>35</c:v>
                </c:pt>
                <c:pt idx="8">
                  <c:v>53</c:v>
                </c:pt>
                <c:pt idx="9">
                  <c:v>46</c:v>
                </c:pt>
                <c:pt idx="10">
                  <c:v>43</c:v>
                </c:pt>
                <c:pt idx="11">
                  <c:v>42</c:v>
                </c:pt>
                <c:pt idx="12">
                  <c:v>41</c:v>
                </c:pt>
                <c:pt idx="13">
                  <c:v>42</c:v>
                </c:pt>
                <c:pt idx="14">
                  <c:v>48</c:v>
                </c:pt>
                <c:pt idx="15">
                  <c:v>46</c:v>
                </c:pt>
                <c:pt idx="16">
                  <c:v>35</c:v>
                </c:pt>
                <c:pt idx="17">
                  <c:v>33</c:v>
                </c:pt>
                <c:pt idx="18">
                  <c:v>17</c:v>
                </c:pt>
                <c:pt idx="19">
                  <c:v>29</c:v>
                </c:pt>
                <c:pt idx="20">
                  <c:v>32</c:v>
                </c:pt>
                <c:pt idx="21">
                  <c:v>43</c:v>
                </c:pt>
                <c:pt idx="22">
                  <c:v>37</c:v>
                </c:pt>
                <c:pt idx="23">
                  <c:v>25</c:v>
                </c:pt>
                <c:pt idx="24">
                  <c:v>21</c:v>
                </c:pt>
                <c:pt idx="25">
                  <c:v>30</c:v>
                </c:pt>
                <c:pt idx="26">
                  <c:v>30</c:v>
                </c:pt>
                <c:pt idx="27">
                  <c:v>36</c:v>
                </c:pt>
                <c:pt idx="28">
                  <c:v>28</c:v>
                </c:pt>
                <c:pt idx="29">
                  <c:v>41</c:v>
                </c:pt>
                <c:pt idx="30">
                  <c:v>22</c:v>
                </c:pt>
                <c:pt idx="31">
                  <c:v>17</c:v>
                </c:pt>
                <c:pt idx="32">
                  <c:v>26</c:v>
                </c:pt>
                <c:pt idx="33">
                  <c:v>27</c:v>
                </c:pt>
                <c:pt idx="34">
                  <c:v>18</c:v>
                </c:pt>
                <c:pt idx="35">
                  <c:v>30</c:v>
                </c:pt>
                <c:pt idx="36">
                  <c:v>14</c:v>
                </c:pt>
                <c:pt idx="37">
                  <c:v>20</c:v>
                </c:pt>
                <c:pt idx="38">
                  <c:v>14</c:v>
                </c:pt>
                <c:pt idx="39">
                  <c:v>19</c:v>
                </c:pt>
                <c:pt idx="40">
                  <c:v>14</c:v>
                </c:pt>
                <c:pt idx="41">
                  <c:v>22</c:v>
                </c:pt>
                <c:pt idx="4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2C-4D34-8763-8E06F4651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40128"/>
        <c:axId val="101798272"/>
      </c:lineChart>
      <c:catAx>
        <c:axId val="10144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798272"/>
        <c:crosses val="autoZero"/>
        <c:auto val="1"/>
        <c:lblAlgn val="ctr"/>
        <c:lblOffset val="100"/>
        <c:noMultiLvlLbl val="0"/>
      </c:catAx>
      <c:valAx>
        <c:axId val="101798272"/>
        <c:scaling>
          <c:orientation val="minMax"/>
        </c:scaling>
        <c:delete val="0"/>
        <c:axPos val="l"/>
        <c:numFmt formatCode="mmm\-yy" sourceLinked="1"/>
        <c:majorTickMark val="out"/>
        <c:minorTickMark val="none"/>
        <c:tickLblPos val="nextTo"/>
        <c:crossAx val="10144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526684</xdr:colOff>
      <xdr:row>11</xdr:row>
      <xdr:rowOff>68354</xdr:rowOff>
    </xdr:from>
    <xdr:to>
      <xdr:col>40</xdr:col>
      <xdr:colOff>112059</xdr:colOff>
      <xdr:row>21</xdr:row>
      <xdr:rowOff>122143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3"/>
  <sheetViews>
    <sheetView showGridLines="0" zoomScale="85" zoomScaleNormal="85" workbookViewId="0">
      <pane xSplit="1" topLeftCell="B1" activePane="topRight" state="frozen"/>
      <selection pane="topRight" activeCell="N10" sqref="N10"/>
    </sheetView>
  </sheetViews>
  <sheetFormatPr defaultRowHeight="21" x14ac:dyDescent="0.25"/>
  <cols>
    <col min="1" max="1" width="57.42578125" style="31" customWidth="1"/>
    <col min="2" max="3" width="8.140625" style="7" customWidth="1"/>
    <col min="4" max="4" width="17.85546875" style="7" customWidth="1"/>
    <col min="5" max="44" width="8.140625" style="7" customWidth="1"/>
    <col min="45" max="16384" width="9.140625" style="7"/>
  </cols>
  <sheetData>
    <row r="1" spans="1:44" ht="23.25" x14ac:dyDescent="0.25">
      <c r="B1" s="102" t="s">
        <v>44</v>
      </c>
      <c r="C1" s="103"/>
      <c r="D1" s="103"/>
      <c r="E1" s="103"/>
      <c r="F1" s="103"/>
      <c r="G1" s="103"/>
      <c r="H1" s="104"/>
      <c r="I1" s="105" t="s">
        <v>45</v>
      </c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7"/>
      <c r="AN1" s="108" t="s">
        <v>46</v>
      </c>
      <c r="AO1" s="109"/>
      <c r="AP1" s="109"/>
      <c r="AQ1" s="109"/>
      <c r="AR1" s="110"/>
    </row>
    <row r="2" spans="1:44" x14ac:dyDescent="0.25">
      <c r="A2" s="32" t="s">
        <v>80</v>
      </c>
      <c r="B2" s="17">
        <v>41030</v>
      </c>
      <c r="C2" s="9">
        <v>41061</v>
      </c>
      <c r="D2" s="9">
        <v>41091</v>
      </c>
      <c r="E2" s="9">
        <v>41122</v>
      </c>
      <c r="F2" s="9">
        <v>41153</v>
      </c>
      <c r="G2" s="9">
        <v>41183</v>
      </c>
      <c r="H2" s="10">
        <v>41214</v>
      </c>
      <c r="I2" s="11">
        <v>41244</v>
      </c>
      <c r="J2" s="12">
        <v>41275</v>
      </c>
      <c r="K2" s="12">
        <v>41306</v>
      </c>
      <c r="L2" s="12">
        <v>41334</v>
      </c>
      <c r="M2" s="12">
        <v>41365</v>
      </c>
      <c r="N2" s="12">
        <v>41395</v>
      </c>
      <c r="O2" s="12">
        <v>41426</v>
      </c>
      <c r="P2" s="12">
        <v>41456</v>
      </c>
      <c r="Q2" s="12">
        <v>41487</v>
      </c>
      <c r="R2" s="12">
        <v>41518</v>
      </c>
      <c r="S2" s="12">
        <v>41548</v>
      </c>
      <c r="T2" s="12">
        <v>41579</v>
      </c>
      <c r="U2" s="12">
        <v>41609</v>
      </c>
      <c r="V2" s="12">
        <v>41640</v>
      </c>
      <c r="W2" s="12">
        <v>41671</v>
      </c>
      <c r="X2" s="12">
        <v>41699</v>
      </c>
      <c r="Y2" s="12">
        <v>41730</v>
      </c>
      <c r="Z2" s="12">
        <v>41760</v>
      </c>
      <c r="AA2" s="12">
        <v>41791</v>
      </c>
      <c r="AB2" s="12">
        <v>41821</v>
      </c>
      <c r="AC2" s="12">
        <v>41852</v>
      </c>
      <c r="AD2" s="12">
        <v>41883</v>
      </c>
      <c r="AE2" s="12">
        <v>41913</v>
      </c>
      <c r="AF2" s="12">
        <v>41944</v>
      </c>
      <c r="AG2" s="12">
        <v>41974</v>
      </c>
      <c r="AH2" s="12">
        <v>42005</v>
      </c>
      <c r="AI2" s="12">
        <v>42036</v>
      </c>
      <c r="AJ2" s="12">
        <v>42064</v>
      </c>
      <c r="AK2" s="12">
        <v>42095</v>
      </c>
      <c r="AL2" s="12">
        <v>42125</v>
      </c>
      <c r="AM2" s="13">
        <v>42156</v>
      </c>
      <c r="AN2" s="14">
        <v>42186</v>
      </c>
      <c r="AO2" s="15">
        <v>42217</v>
      </c>
      <c r="AP2" s="15">
        <v>42248</v>
      </c>
      <c r="AQ2" s="15">
        <v>42278</v>
      </c>
      <c r="AR2" s="16">
        <v>42309</v>
      </c>
    </row>
    <row r="3" spans="1:44" x14ac:dyDescent="0.25">
      <c r="A3" s="32" t="s">
        <v>82</v>
      </c>
      <c r="B3" s="45">
        <v>1655</v>
      </c>
      <c r="C3" s="45">
        <v>2504</v>
      </c>
      <c r="D3" s="45">
        <v>2640</v>
      </c>
      <c r="E3" s="45">
        <v>2375</v>
      </c>
      <c r="F3" s="45">
        <v>2634</v>
      </c>
      <c r="G3" s="54">
        <v>1045</v>
      </c>
      <c r="H3" s="54">
        <v>89</v>
      </c>
      <c r="I3" s="55">
        <v>89</v>
      </c>
      <c r="J3" s="55">
        <v>89</v>
      </c>
      <c r="K3" s="55">
        <v>89</v>
      </c>
      <c r="L3" s="55">
        <v>89</v>
      </c>
      <c r="M3" s="55">
        <v>89</v>
      </c>
      <c r="N3" s="55">
        <v>89</v>
      </c>
      <c r="O3" s="55">
        <v>89</v>
      </c>
      <c r="P3" s="55">
        <v>425</v>
      </c>
      <c r="Q3" s="46">
        <v>2476</v>
      </c>
      <c r="R3" s="46">
        <v>3843</v>
      </c>
      <c r="S3" s="46">
        <v>2769</v>
      </c>
      <c r="T3" s="46">
        <v>3254</v>
      </c>
      <c r="U3" s="46">
        <v>3514</v>
      </c>
      <c r="V3" s="46">
        <v>4045</v>
      </c>
      <c r="W3" s="46">
        <v>3815</v>
      </c>
      <c r="X3" s="46">
        <v>2957</v>
      </c>
      <c r="Y3" s="46">
        <v>2292</v>
      </c>
      <c r="Z3" s="46">
        <v>1863</v>
      </c>
      <c r="AA3" s="46">
        <v>1181</v>
      </c>
      <c r="AB3" s="46">
        <v>1379</v>
      </c>
      <c r="AC3" s="46">
        <v>1443</v>
      </c>
      <c r="AD3" s="46">
        <v>1631</v>
      </c>
      <c r="AE3" s="46">
        <v>1743</v>
      </c>
      <c r="AF3" s="46">
        <v>1714</v>
      </c>
      <c r="AG3" s="46">
        <v>1429</v>
      </c>
      <c r="AH3" s="46">
        <v>1549</v>
      </c>
      <c r="AI3" s="46">
        <v>1478</v>
      </c>
      <c r="AJ3" s="46">
        <v>1315</v>
      </c>
      <c r="AK3" s="46">
        <v>1267</v>
      </c>
      <c r="AL3" s="46">
        <v>1268</v>
      </c>
      <c r="AM3" s="46">
        <v>1311</v>
      </c>
      <c r="AN3" s="47">
        <v>1325</v>
      </c>
      <c r="AO3" s="47">
        <v>1256</v>
      </c>
      <c r="AP3" s="47">
        <v>1378</v>
      </c>
      <c r="AQ3" s="47">
        <v>1426</v>
      </c>
      <c r="AR3" s="47">
        <v>479</v>
      </c>
    </row>
    <row r="4" spans="1:44" x14ac:dyDescent="0.25">
      <c r="A4" s="32" t="s">
        <v>6</v>
      </c>
      <c r="B4" s="48">
        <v>165</v>
      </c>
      <c r="C4" s="48">
        <v>170</v>
      </c>
      <c r="D4" s="48">
        <v>169</v>
      </c>
      <c r="E4" s="48">
        <v>227</v>
      </c>
      <c r="F4" s="48">
        <v>180</v>
      </c>
      <c r="G4" s="48">
        <v>197</v>
      </c>
      <c r="H4" s="48">
        <v>183</v>
      </c>
      <c r="I4" s="49">
        <v>99</v>
      </c>
      <c r="J4" s="49">
        <v>153</v>
      </c>
      <c r="K4" s="49">
        <v>146</v>
      </c>
      <c r="L4" s="49">
        <v>189</v>
      </c>
      <c r="M4" s="49">
        <v>200</v>
      </c>
      <c r="N4" s="49">
        <v>149</v>
      </c>
      <c r="O4" s="49">
        <v>141</v>
      </c>
      <c r="P4" s="49">
        <v>156</v>
      </c>
      <c r="Q4" s="49">
        <v>176</v>
      </c>
      <c r="R4" s="49">
        <v>158</v>
      </c>
      <c r="S4" s="49">
        <v>136</v>
      </c>
      <c r="T4" s="49">
        <v>150</v>
      </c>
      <c r="U4" s="49">
        <v>121</v>
      </c>
      <c r="V4" s="49">
        <v>158</v>
      </c>
      <c r="W4" s="49">
        <v>173</v>
      </c>
      <c r="X4" s="49">
        <v>166</v>
      </c>
      <c r="Y4" s="49">
        <v>129</v>
      </c>
      <c r="Z4" s="49">
        <v>117</v>
      </c>
      <c r="AA4" s="49">
        <v>113</v>
      </c>
      <c r="AB4" s="49">
        <v>117</v>
      </c>
      <c r="AC4" s="49">
        <v>141</v>
      </c>
      <c r="AD4" s="49">
        <v>136</v>
      </c>
      <c r="AE4" s="49">
        <v>153</v>
      </c>
      <c r="AF4" s="49">
        <v>108</v>
      </c>
      <c r="AG4" s="49">
        <v>77</v>
      </c>
      <c r="AH4" s="49">
        <v>83</v>
      </c>
      <c r="AI4" s="49">
        <v>82</v>
      </c>
      <c r="AJ4" s="49">
        <v>105</v>
      </c>
      <c r="AK4" s="49">
        <v>96</v>
      </c>
      <c r="AL4" s="49">
        <v>79</v>
      </c>
      <c r="AM4" s="49">
        <v>80</v>
      </c>
      <c r="AN4" s="50">
        <v>58</v>
      </c>
      <c r="AO4" s="50">
        <v>64</v>
      </c>
      <c r="AP4" s="50">
        <v>70</v>
      </c>
      <c r="AQ4" s="50">
        <v>88</v>
      </c>
      <c r="AR4" s="50">
        <v>68</v>
      </c>
    </row>
    <row r="5" spans="1:44" x14ac:dyDescent="0.25">
      <c r="A5" s="32" t="s">
        <v>5</v>
      </c>
      <c r="B5" s="48">
        <v>61</v>
      </c>
      <c r="C5" s="48">
        <v>67</v>
      </c>
      <c r="D5" s="48">
        <v>68</v>
      </c>
      <c r="E5" s="48">
        <v>85</v>
      </c>
      <c r="F5" s="48">
        <v>53</v>
      </c>
      <c r="G5" s="48">
        <v>63</v>
      </c>
      <c r="H5" s="48">
        <v>63</v>
      </c>
      <c r="I5" s="49">
        <v>35</v>
      </c>
      <c r="J5" s="49">
        <v>53</v>
      </c>
      <c r="K5" s="49">
        <v>46</v>
      </c>
      <c r="L5" s="49">
        <v>43</v>
      </c>
      <c r="M5" s="49">
        <v>42</v>
      </c>
      <c r="N5" s="51">
        <v>41</v>
      </c>
      <c r="O5" s="49">
        <v>42</v>
      </c>
      <c r="P5" s="49">
        <v>48</v>
      </c>
      <c r="Q5" s="49">
        <v>46</v>
      </c>
      <c r="R5" s="49">
        <v>35</v>
      </c>
      <c r="S5" s="49">
        <v>33</v>
      </c>
      <c r="T5" s="49">
        <v>17</v>
      </c>
      <c r="U5" s="49">
        <v>29</v>
      </c>
      <c r="V5" s="49">
        <v>32</v>
      </c>
      <c r="W5" s="49">
        <v>43</v>
      </c>
      <c r="X5" s="49">
        <v>37</v>
      </c>
      <c r="Y5" s="49">
        <v>25</v>
      </c>
      <c r="Z5" s="49">
        <v>21</v>
      </c>
      <c r="AA5" s="49">
        <v>30</v>
      </c>
      <c r="AB5" s="49">
        <v>30</v>
      </c>
      <c r="AC5" s="49">
        <v>36</v>
      </c>
      <c r="AD5" s="49">
        <v>28</v>
      </c>
      <c r="AE5" s="49">
        <v>41</v>
      </c>
      <c r="AF5" s="49">
        <v>22</v>
      </c>
      <c r="AG5" s="49">
        <v>17</v>
      </c>
      <c r="AH5" s="49">
        <v>26</v>
      </c>
      <c r="AI5" s="49">
        <v>27</v>
      </c>
      <c r="AJ5" s="49">
        <v>18</v>
      </c>
      <c r="AK5" s="49">
        <v>30</v>
      </c>
      <c r="AL5" s="49">
        <v>14</v>
      </c>
      <c r="AM5" s="49">
        <v>20</v>
      </c>
      <c r="AN5" s="50">
        <v>14</v>
      </c>
      <c r="AO5" s="50">
        <v>19</v>
      </c>
      <c r="AP5" s="50">
        <v>14</v>
      </c>
      <c r="AQ5" s="50">
        <v>22</v>
      </c>
      <c r="AR5" s="50">
        <v>20</v>
      </c>
    </row>
    <row r="6" spans="1:44" hidden="1" x14ac:dyDescent="0.25">
      <c r="A6" s="32" t="s">
        <v>7</v>
      </c>
      <c r="B6" s="48">
        <v>637061</v>
      </c>
      <c r="C6" s="48">
        <v>836833</v>
      </c>
      <c r="D6" s="48">
        <v>707763</v>
      </c>
      <c r="E6" s="48">
        <v>916492</v>
      </c>
      <c r="F6" s="48">
        <v>481484</v>
      </c>
      <c r="G6" s="48">
        <v>609915</v>
      </c>
      <c r="H6" s="48">
        <v>563011</v>
      </c>
      <c r="I6" s="49">
        <v>556592</v>
      </c>
      <c r="J6" s="49">
        <v>587836</v>
      </c>
      <c r="K6" s="49">
        <v>501962</v>
      </c>
      <c r="L6" s="49">
        <v>530884</v>
      </c>
      <c r="M6" s="49">
        <v>516228</v>
      </c>
      <c r="N6" s="49">
        <f>AVERAGE(K6:M6)</f>
        <v>516358</v>
      </c>
      <c r="O6" s="49">
        <v>331563</v>
      </c>
      <c r="P6" s="49">
        <v>384299</v>
      </c>
      <c r="Q6" s="49">
        <v>435876</v>
      </c>
      <c r="R6" s="49">
        <v>405368</v>
      </c>
      <c r="S6" s="49">
        <v>251820</v>
      </c>
      <c r="T6" s="49">
        <v>334551</v>
      </c>
      <c r="U6" s="49">
        <v>262444</v>
      </c>
      <c r="V6" s="49">
        <v>282821</v>
      </c>
      <c r="W6" s="49">
        <v>425116</v>
      </c>
      <c r="X6" s="49">
        <v>309441</v>
      </c>
      <c r="Y6" s="49">
        <v>193213</v>
      </c>
      <c r="Z6" s="49">
        <v>303310</v>
      </c>
      <c r="AA6" s="49">
        <v>361443</v>
      </c>
      <c r="AB6" s="49">
        <v>325079</v>
      </c>
      <c r="AC6" s="49">
        <v>377859</v>
      </c>
      <c r="AD6" s="49">
        <v>326540</v>
      </c>
      <c r="AE6" s="49">
        <v>470491</v>
      </c>
      <c r="AF6" s="49">
        <v>413557</v>
      </c>
      <c r="AG6" s="49">
        <v>397033</v>
      </c>
      <c r="AH6" s="49">
        <v>419561</v>
      </c>
      <c r="AI6" s="49">
        <v>299320</v>
      </c>
      <c r="AJ6" s="49">
        <v>317045</v>
      </c>
      <c r="AK6" s="49">
        <v>358651</v>
      </c>
      <c r="AL6" s="49">
        <v>322460</v>
      </c>
      <c r="AM6" s="49">
        <v>270872</v>
      </c>
      <c r="AN6" s="50">
        <v>265814</v>
      </c>
      <c r="AO6" s="50">
        <v>281622</v>
      </c>
      <c r="AP6" s="50">
        <v>248295</v>
      </c>
      <c r="AQ6" s="50">
        <v>234988</v>
      </c>
      <c r="AR6" s="50">
        <v>210492</v>
      </c>
    </row>
    <row r="7" spans="1:44" x14ac:dyDescent="0.25">
      <c r="A7" s="32"/>
      <c r="B7" s="48"/>
      <c r="C7" s="48"/>
      <c r="D7" s="48"/>
      <c r="E7" s="48"/>
      <c r="F7" s="48"/>
      <c r="G7" s="48"/>
      <c r="H7" s="48"/>
      <c r="I7" s="49"/>
      <c r="J7" s="49"/>
      <c r="K7" s="49"/>
      <c r="L7" s="49"/>
      <c r="M7" s="49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0"/>
      <c r="AO7" s="50"/>
      <c r="AP7" s="50"/>
      <c r="AQ7" s="50"/>
      <c r="AR7" s="50"/>
    </row>
    <row r="8" spans="1:44" x14ac:dyDescent="0.25">
      <c r="A8" s="33" t="s">
        <v>42</v>
      </c>
      <c r="B8" s="48">
        <f>B4-B5</f>
        <v>104</v>
      </c>
      <c r="C8" s="48">
        <f t="shared" ref="C8:AR8" si="0">C4-C5</f>
        <v>103</v>
      </c>
      <c r="D8" s="48">
        <f t="shared" si="0"/>
        <v>101</v>
      </c>
      <c r="E8" s="48">
        <f t="shared" si="0"/>
        <v>142</v>
      </c>
      <c r="F8" s="48">
        <f t="shared" si="0"/>
        <v>127</v>
      </c>
      <c r="G8" s="48">
        <f t="shared" si="0"/>
        <v>134</v>
      </c>
      <c r="H8" s="48">
        <f t="shared" si="0"/>
        <v>120</v>
      </c>
      <c r="I8" s="49">
        <f t="shared" si="0"/>
        <v>64</v>
      </c>
      <c r="J8" s="49">
        <f t="shared" si="0"/>
        <v>100</v>
      </c>
      <c r="K8" s="49">
        <f t="shared" si="0"/>
        <v>100</v>
      </c>
      <c r="L8" s="49">
        <f t="shared" si="0"/>
        <v>146</v>
      </c>
      <c r="M8" s="49">
        <f t="shared" si="0"/>
        <v>158</v>
      </c>
      <c r="N8" s="49">
        <f t="shared" si="0"/>
        <v>108</v>
      </c>
      <c r="O8" s="49">
        <f t="shared" si="0"/>
        <v>99</v>
      </c>
      <c r="P8" s="49">
        <f t="shared" si="0"/>
        <v>108</v>
      </c>
      <c r="Q8" s="49">
        <f t="shared" si="0"/>
        <v>130</v>
      </c>
      <c r="R8" s="49">
        <f t="shared" si="0"/>
        <v>123</v>
      </c>
      <c r="S8" s="49">
        <f t="shared" si="0"/>
        <v>103</v>
      </c>
      <c r="T8" s="49">
        <f t="shared" si="0"/>
        <v>133</v>
      </c>
      <c r="U8" s="49">
        <f t="shared" si="0"/>
        <v>92</v>
      </c>
      <c r="V8" s="49">
        <f t="shared" si="0"/>
        <v>126</v>
      </c>
      <c r="W8" s="49">
        <f t="shared" si="0"/>
        <v>130</v>
      </c>
      <c r="X8" s="49">
        <f t="shared" si="0"/>
        <v>129</v>
      </c>
      <c r="Y8" s="49">
        <f t="shared" si="0"/>
        <v>104</v>
      </c>
      <c r="Z8" s="49">
        <f t="shared" si="0"/>
        <v>96</v>
      </c>
      <c r="AA8" s="49">
        <f t="shared" si="0"/>
        <v>83</v>
      </c>
      <c r="AB8" s="49">
        <f t="shared" si="0"/>
        <v>87</v>
      </c>
      <c r="AC8" s="49">
        <f t="shared" si="0"/>
        <v>105</v>
      </c>
      <c r="AD8" s="49">
        <f t="shared" si="0"/>
        <v>108</v>
      </c>
      <c r="AE8" s="49">
        <f t="shared" si="0"/>
        <v>112</v>
      </c>
      <c r="AF8" s="49">
        <f t="shared" si="0"/>
        <v>86</v>
      </c>
      <c r="AG8" s="49">
        <f t="shared" si="0"/>
        <v>60</v>
      </c>
      <c r="AH8" s="49">
        <f t="shared" si="0"/>
        <v>57</v>
      </c>
      <c r="AI8" s="49">
        <f t="shared" si="0"/>
        <v>55</v>
      </c>
      <c r="AJ8" s="49">
        <f t="shared" si="0"/>
        <v>87</v>
      </c>
      <c r="AK8" s="49">
        <f t="shared" si="0"/>
        <v>66</v>
      </c>
      <c r="AL8" s="49">
        <f t="shared" si="0"/>
        <v>65</v>
      </c>
      <c r="AM8" s="49">
        <f t="shared" si="0"/>
        <v>60</v>
      </c>
      <c r="AN8" s="50">
        <f t="shared" si="0"/>
        <v>44</v>
      </c>
      <c r="AO8" s="50">
        <f t="shared" si="0"/>
        <v>45</v>
      </c>
      <c r="AP8" s="50">
        <f t="shared" si="0"/>
        <v>56</v>
      </c>
      <c r="AQ8" s="50">
        <f t="shared" si="0"/>
        <v>66</v>
      </c>
      <c r="AR8" s="50">
        <f t="shared" si="0"/>
        <v>48</v>
      </c>
    </row>
    <row r="9" spans="1:44" x14ac:dyDescent="0.25">
      <c r="A9" s="33" t="s">
        <v>43</v>
      </c>
      <c r="B9" s="48">
        <f>B8/2</f>
        <v>52</v>
      </c>
      <c r="C9" s="48">
        <f t="shared" ref="C9:AR9" si="1">C8/2</f>
        <v>51.5</v>
      </c>
      <c r="D9" s="48">
        <f t="shared" si="1"/>
        <v>50.5</v>
      </c>
      <c r="E9" s="48">
        <f t="shared" si="1"/>
        <v>71</v>
      </c>
      <c r="F9" s="48">
        <f t="shared" si="1"/>
        <v>63.5</v>
      </c>
      <c r="G9" s="48">
        <f t="shared" si="1"/>
        <v>67</v>
      </c>
      <c r="H9" s="48">
        <f t="shared" si="1"/>
        <v>60</v>
      </c>
      <c r="I9" s="49">
        <f t="shared" si="1"/>
        <v>32</v>
      </c>
      <c r="J9" s="49">
        <f t="shared" si="1"/>
        <v>50</v>
      </c>
      <c r="K9" s="49">
        <f t="shared" si="1"/>
        <v>50</v>
      </c>
      <c r="L9" s="49">
        <f t="shared" si="1"/>
        <v>73</v>
      </c>
      <c r="M9" s="49">
        <f t="shared" si="1"/>
        <v>79</v>
      </c>
      <c r="N9" s="49">
        <f t="shared" si="1"/>
        <v>54</v>
      </c>
      <c r="O9" s="49">
        <f t="shared" si="1"/>
        <v>49.5</v>
      </c>
      <c r="P9" s="49">
        <f t="shared" si="1"/>
        <v>54</v>
      </c>
      <c r="Q9" s="49">
        <f t="shared" si="1"/>
        <v>65</v>
      </c>
      <c r="R9" s="49">
        <f t="shared" si="1"/>
        <v>61.5</v>
      </c>
      <c r="S9" s="49">
        <f t="shared" si="1"/>
        <v>51.5</v>
      </c>
      <c r="T9" s="49">
        <f t="shared" si="1"/>
        <v>66.5</v>
      </c>
      <c r="U9" s="49">
        <f t="shared" si="1"/>
        <v>46</v>
      </c>
      <c r="V9" s="49">
        <f t="shared" si="1"/>
        <v>63</v>
      </c>
      <c r="W9" s="49">
        <f t="shared" si="1"/>
        <v>65</v>
      </c>
      <c r="X9" s="49">
        <f t="shared" si="1"/>
        <v>64.5</v>
      </c>
      <c r="Y9" s="49">
        <f t="shared" si="1"/>
        <v>52</v>
      </c>
      <c r="Z9" s="49">
        <f t="shared" si="1"/>
        <v>48</v>
      </c>
      <c r="AA9" s="49">
        <f t="shared" si="1"/>
        <v>41.5</v>
      </c>
      <c r="AB9" s="49">
        <f t="shared" si="1"/>
        <v>43.5</v>
      </c>
      <c r="AC9" s="49">
        <f t="shared" si="1"/>
        <v>52.5</v>
      </c>
      <c r="AD9" s="49">
        <f t="shared" si="1"/>
        <v>54</v>
      </c>
      <c r="AE9" s="49">
        <f t="shared" si="1"/>
        <v>56</v>
      </c>
      <c r="AF9" s="49">
        <f t="shared" si="1"/>
        <v>43</v>
      </c>
      <c r="AG9" s="49">
        <f t="shared" si="1"/>
        <v>30</v>
      </c>
      <c r="AH9" s="49">
        <f t="shared" si="1"/>
        <v>28.5</v>
      </c>
      <c r="AI9" s="49">
        <f t="shared" si="1"/>
        <v>27.5</v>
      </c>
      <c r="AJ9" s="49">
        <f t="shared" si="1"/>
        <v>43.5</v>
      </c>
      <c r="AK9" s="49">
        <f t="shared" si="1"/>
        <v>33</v>
      </c>
      <c r="AL9" s="49">
        <f t="shared" si="1"/>
        <v>32.5</v>
      </c>
      <c r="AM9" s="49">
        <f t="shared" si="1"/>
        <v>30</v>
      </c>
      <c r="AN9" s="50">
        <f t="shared" si="1"/>
        <v>22</v>
      </c>
      <c r="AO9" s="50">
        <f t="shared" si="1"/>
        <v>22.5</v>
      </c>
      <c r="AP9" s="50">
        <f t="shared" si="1"/>
        <v>28</v>
      </c>
      <c r="AQ9" s="50">
        <f t="shared" si="1"/>
        <v>33</v>
      </c>
      <c r="AR9" s="50">
        <f t="shared" si="1"/>
        <v>24</v>
      </c>
    </row>
    <row r="10" spans="1:44" x14ac:dyDescent="0.25">
      <c r="A10" s="34"/>
      <c r="B10" s="48">
        <f>B5+B9</f>
        <v>113</v>
      </c>
      <c r="C10" s="48">
        <f t="shared" ref="C10:AR10" si="2">C5+C9</f>
        <v>118.5</v>
      </c>
      <c r="D10" s="48">
        <f t="shared" si="2"/>
        <v>118.5</v>
      </c>
      <c r="E10" s="48">
        <f t="shared" si="2"/>
        <v>156</v>
      </c>
      <c r="F10" s="48">
        <f t="shared" si="2"/>
        <v>116.5</v>
      </c>
      <c r="G10" s="48">
        <f t="shared" si="2"/>
        <v>130</v>
      </c>
      <c r="H10" s="48">
        <f t="shared" si="2"/>
        <v>123</v>
      </c>
      <c r="I10" s="49">
        <f>I5+I9</f>
        <v>67</v>
      </c>
      <c r="J10" s="49">
        <f t="shared" si="2"/>
        <v>103</v>
      </c>
      <c r="K10" s="49">
        <f t="shared" si="2"/>
        <v>96</v>
      </c>
      <c r="L10" s="49">
        <f t="shared" si="2"/>
        <v>116</v>
      </c>
      <c r="M10" s="49">
        <f t="shared" si="2"/>
        <v>121</v>
      </c>
      <c r="N10" s="49">
        <f t="shared" si="2"/>
        <v>95</v>
      </c>
      <c r="O10" s="49">
        <f t="shared" si="2"/>
        <v>91.5</v>
      </c>
      <c r="P10" s="49">
        <f t="shared" si="2"/>
        <v>102</v>
      </c>
      <c r="Q10" s="49">
        <f t="shared" si="2"/>
        <v>111</v>
      </c>
      <c r="R10" s="49">
        <f t="shared" si="2"/>
        <v>96.5</v>
      </c>
      <c r="S10" s="49">
        <f t="shared" si="2"/>
        <v>84.5</v>
      </c>
      <c r="T10" s="49">
        <f t="shared" si="2"/>
        <v>83.5</v>
      </c>
      <c r="U10" s="49">
        <f t="shared" si="2"/>
        <v>75</v>
      </c>
      <c r="V10" s="49">
        <f t="shared" si="2"/>
        <v>95</v>
      </c>
      <c r="W10" s="49">
        <f t="shared" si="2"/>
        <v>108</v>
      </c>
      <c r="X10" s="49">
        <f t="shared" si="2"/>
        <v>101.5</v>
      </c>
      <c r="Y10" s="49">
        <f t="shared" si="2"/>
        <v>77</v>
      </c>
      <c r="Z10" s="49">
        <f t="shared" si="2"/>
        <v>69</v>
      </c>
      <c r="AA10" s="49">
        <f t="shared" si="2"/>
        <v>71.5</v>
      </c>
      <c r="AB10" s="49">
        <f t="shared" si="2"/>
        <v>73.5</v>
      </c>
      <c r="AC10" s="49">
        <f t="shared" si="2"/>
        <v>88.5</v>
      </c>
      <c r="AD10" s="49">
        <f t="shared" si="2"/>
        <v>82</v>
      </c>
      <c r="AE10" s="49">
        <f t="shared" si="2"/>
        <v>97</v>
      </c>
      <c r="AF10" s="49">
        <f t="shared" si="2"/>
        <v>65</v>
      </c>
      <c r="AG10" s="49">
        <f t="shared" si="2"/>
        <v>47</v>
      </c>
      <c r="AH10" s="49">
        <f t="shared" si="2"/>
        <v>54.5</v>
      </c>
      <c r="AI10" s="49">
        <f t="shared" si="2"/>
        <v>54.5</v>
      </c>
      <c r="AJ10" s="49">
        <f t="shared" si="2"/>
        <v>61.5</v>
      </c>
      <c r="AK10" s="49">
        <f t="shared" si="2"/>
        <v>63</v>
      </c>
      <c r="AL10" s="49">
        <f t="shared" si="2"/>
        <v>46.5</v>
      </c>
      <c r="AM10" s="49">
        <f t="shared" si="2"/>
        <v>50</v>
      </c>
      <c r="AN10" s="50">
        <f t="shared" si="2"/>
        <v>36</v>
      </c>
      <c r="AO10" s="50">
        <f t="shared" si="2"/>
        <v>41.5</v>
      </c>
      <c r="AP10" s="50">
        <f t="shared" si="2"/>
        <v>42</v>
      </c>
      <c r="AQ10" s="50">
        <f t="shared" si="2"/>
        <v>55</v>
      </c>
      <c r="AR10" s="50">
        <f t="shared" si="2"/>
        <v>44</v>
      </c>
    </row>
    <row r="11" spans="1:44" s="36" customFormat="1" x14ac:dyDescent="0.25">
      <c r="A11" s="35"/>
      <c r="B11" s="7" t="s">
        <v>68</v>
      </c>
      <c r="C11" s="23"/>
      <c r="D11" s="23"/>
      <c r="E11" s="29"/>
      <c r="F11" s="29"/>
      <c r="G11" s="29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</row>
    <row r="12" spans="1:44" x14ac:dyDescent="0.25">
      <c r="B12" s="7" t="s">
        <v>69</v>
      </c>
      <c r="E12" s="6" t="s">
        <v>70</v>
      </c>
      <c r="F12" s="20" t="s">
        <v>71</v>
      </c>
      <c r="G12" s="21" t="s">
        <v>72</v>
      </c>
    </row>
    <row r="13" spans="1:44" x14ac:dyDescent="0.25">
      <c r="B13" s="7" t="s">
        <v>65</v>
      </c>
      <c r="D13" s="5" t="s">
        <v>73</v>
      </c>
      <c r="E13" s="22">
        <f>AVERAGE(B4:H4)</f>
        <v>184.42857142857142</v>
      </c>
      <c r="F13" s="18">
        <f>AVERAGE(I4:AM4)</f>
        <v>131.83870967741936</v>
      </c>
      <c r="G13" s="19">
        <f>AVERAGE(AN4:AR4)</f>
        <v>69.599999999999994</v>
      </c>
      <c r="I13" s="27"/>
      <c r="J13" s="27"/>
      <c r="K13" s="27"/>
      <c r="L13" s="27"/>
      <c r="M13" s="27"/>
    </row>
    <row r="14" spans="1:44" x14ac:dyDescent="0.25">
      <c r="B14" s="7" t="s">
        <v>66</v>
      </c>
      <c r="D14" s="5" t="s">
        <v>74</v>
      </c>
      <c r="E14" s="22">
        <f>AVERAGE(B5:H5)</f>
        <v>65.714285714285708</v>
      </c>
      <c r="F14" s="18">
        <f>AVERAGE(I5:AM5)</f>
        <v>32.483870967741936</v>
      </c>
      <c r="G14" s="19">
        <f>AVERAGE(AN5:AR5)</f>
        <v>17.8</v>
      </c>
      <c r="I14" s="28">
        <f>E14/E13</f>
        <v>0.35631293570875289</v>
      </c>
      <c r="J14" s="28">
        <f t="shared" ref="J14:K14" si="3">F14/F13</f>
        <v>0.24639099584046978</v>
      </c>
      <c r="K14" s="28">
        <f t="shared" si="3"/>
        <v>0.25574712643678166</v>
      </c>
      <c r="L14" s="27"/>
      <c r="M14" s="27"/>
    </row>
    <row r="15" spans="1:44" x14ac:dyDescent="0.25">
      <c r="B15" s="7" t="s">
        <v>67</v>
      </c>
      <c r="D15" s="5" t="s">
        <v>75</v>
      </c>
      <c r="E15" s="22">
        <f>E13-E14</f>
        <v>118.71428571428571</v>
      </c>
      <c r="F15" s="18">
        <f>F13-F14</f>
        <v>99.354838709677423</v>
      </c>
      <c r="G15" s="19">
        <f>G13-G14</f>
        <v>51.8</v>
      </c>
      <c r="I15" s="28">
        <f>E15/E13</f>
        <v>0.64368706429124711</v>
      </c>
      <c r="J15" s="28">
        <f t="shared" ref="J15:K15" si="4">F15/F13</f>
        <v>0.75360900415953025</v>
      </c>
      <c r="K15" s="28">
        <f t="shared" si="4"/>
        <v>0.74425287356321845</v>
      </c>
      <c r="L15" s="27"/>
      <c r="M15" s="27"/>
    </row>
    <row r="16" spans="1:44" x14ac:dyDescent="0.25">
      <c r="B16" s="7" t="s">
        <v>47</v>
      </c>
      <c r="D16" s="5" t="s">
        <v>76</v>
      </c>
      <c r="E16" s="22"/>
      <c r="F16" s="18">
        <f>F15/2</f>
        <v>49.677419354838712</v>
      </c>
      <c r="G16" s="19">
        <f>G15/2</f>
        <v>25.9</v>
      </c>
      <c r="I16" s="27"/>
      <c r="J16" s="27"/>
      <c r="K16" s="27"/>
      <c r="L16" s="27"/>
      <c r="M16" s="27"/>
    </row>
    <row r="17" spans="2:13" x14ac:dyDescent="0.25">
      <c r="B17" s="7" t="s">
        <v>48</v>
      </c>
      <c r="D17" s="5" t="s">
        <v>77</v>
      </c>
      <c r="E17" s="6"/>
      <c r="F17" s="18">
        <f>F14+F16</f>
        <v>82.161290322580641</v>
      </c>
      <c r="G17" s="19">
        <f>G14+G16</f>
        <v>43.7</v>
      </c>
      <c r="I17" s="27"/>
      <c r="J17" s="27"/>
      <c r="K17" s="27"/>
      <c r="L17" s="27"/>
      <c r="M17" s="27"/>
    </row>
    <row r="18" spans="2:13" x14ac:dyDescent="0.25">
      <c r="B18" s="7" t="s">
        <v>49</v>
      </c>
      <c r="I18" s="27"/>
      <c r="J18" s="27"/>
      <c r="K18" s="27"/>
      <c r="L18" s="27"/>
      <c r="M18" s="27"/>
    </row>
    <row r="19" spans="2:13" x14ac:dyDescent="0.25">
      <c r="B19" s="7" t="s">
        <v>50</v>
      </c>
      <c r="G19" s="8"/>
    </row>
    <row r="20" spans="2:13" x14ac:dyDescent="0.25">
      <c r="B20" s="7" t="s">
        <v>51</v>
      </c>
    </row>
    <row r="21" spans="2:13" x14ac:dyDescent="0.25">
      <c r="B21" s="7" t="s">
        <v>52</v>
      </c>
    </row>
    <row r="22" spans="2:13" x14ac:dyDescent="0.25">
      <c r="B22" s="7" t="s">
        <v>53</v>
      </c>
    </row>
    <row r="23" spans="2:13" x14ac:dyDescent="0.25">
      <c r="B23" s="7" t="s">
        <v>54</v>
      </c>
    </row>
    <row r="24" spans="2:13" x14ac:dyDescent="0.25">
      <c r="B24" s="7" t="s">
        <v>55</v>
      </c>
    </row>
    <row r="25" spans="2:13" x14ac:dyDescent="0.25">
      <c r="B25" s="7" t="s">
        <v>56</v>
      </c>
    </row>
    <row r="26" spans="2:13" x14ac:dyDescent="0.25">
      <c r="B26" s="7" t="s">
        <v>57</v>
      </c>
    </row>
    <row r="27" spans="2:13" x14ac:dyDescent="0.25">
      <c r="B27" s="7" t="s">
        <v>58</v>
      </c>
    </row>
    <row r="28" spans="2:13" x14ac:dyDescent="0.25">
      <c r="B28" s="7" t="s">
        <v>59</v>
      </c>
    </row>
    <row r="29" spans="2:13" x14ac:dyDescent="0.25">
      <c r="B29" s="7" t="s">
        <v>60</v>
      </c>
    </row>
    <row r="30" spans="2:13" x14ac:dyDescent="0.25">
      <c r="B30" s="7" t="s">
        <v>61</v>
      </c>
    </row>
    <row r="31" spans="2:13" x14ac:dyDescent="0.25">
      <c r="B31" s="7" t="s">
        <v>62</v>
      </c>
    </row>
    <row r="32" spans="2:13" x14ac:dyDescent="0.25">
      <c r="B32" s="7" t="s">
        <v>63</v>
      </c>
    </row>
    <row r="33" spans="1:45" x14ac:dyDescent="0.25">
      <c r="B33" s="7" t="s">
        <v>64</v>
      </c>
    </row>
    <row r="34" spans="1:45" x14ac:dyDescent="0.25">
      <c r="A34" s="37" t="s">
        <v>81</v>
      </c>
      <c r="B34" s="30">
        <v>41030</v>
      </c>
      <c r="C34" s="9">
        <v>41061</v>
      </c>
      <c r="D34" s="9">
        <v>41091</v>
      </c>
      <c r="E34" s="9">
        <v>41122</v>
      </c>
      <c r="F34" s="9">
        <v>41153</v>
      </c>
      <c r="G34" s="9">
        <v>41183</v>
      </c>
      <c r="H34" s="10">
        <v>41214</v>
      </c>
      <c r="I34" s="11">
        <v>41244</v>
      </c>
      <c r="J34" s="12">
        <v>41275</v>
      </c>
      <c r="K34" s="12">
        <v>41306</v>
      </c>
      <c r="L34" s="12">
        <v>41334</v>
      </c>
      <c r="M34" s="12">
        <v>41365</v>
      </c>
      <c r="N34" s="12">
        <v>41395</v>
      </c>
      <c r="O34" s="12">
        <v>41426</v>
      </c>
      <c r="P34" s="12">
        <v>41456</v>
      </c>
      <c r="Q34" s="12">
        <v>41487</v>
      </c>
      <c r="R34" s="12">
        <v>41518</v>
      </c>
      <c r="S34" s="12">
        <v>41548</v>
      </c>
      <c r="T34" s="12">
        <v>41579</v>
      </c>
      <c r="U34" s="12">
        <v>41609</v>
      </c>
      <c r="V34" s="12">
        <v>41640</v>
      </c>
      <c r="W34" s="12">
        <v>41671</v>
      </c>
      <c r="X34" s="12">
        <v>41699</v>
      </c>
      <c r="Y34" s="12">
        <v>41730</v>
      </c>
      <c r="Z34" s="12">
        <v>41760</v>
      </c>
      <c r="AA34" s="12">
        <v>41791</v>
      </c>
      <c r="AB34" s="12">
        <v>41821</v>
      </c>
      <c r="AC34" s="12">
        <v>41852</v>
      </c>
      <c r="AD34" s="12">
        <v>41883</v>
      </c>
      <c r="AE34" s="12">
        <v>41913</v>
      </c>
      <c r="AF34" s="12">
        <v>41944</v>
      </c>
      <c r="AG34" s="12">
        <v>41974</v>
      </c>
      <c r="AH34" s="12">
        <v>42005</v>
      </c>
      <c r="AI34" s="12">
        <v>42036</v>
      </c>
      <c r="AJ34" s="12">
        <v>42064</v>
      </c>
      <c r="AK34" s="12">
        <v>42095</v>
      </c>
      <c r="AL34" s="12">
        <v>42125</v>
      </c>
      <c r="AM34" s="13">
        <v>42156</v>
      </c>
      <c r="AN34" s="14">
        <v>42186</v>
      </c>
      <c r="AO34" s="15">
        <v>42217</v>
      </c>
      <c r="AP34" s="15">
        <v>42248</v>
      </c>
      <c r="AQ34" s="15">
        <v>42278</v>
      </c>
      <c r="AR34" s="16">
        <v>42309</v>
      </c>
    </row>
    <row r="35" spans="1:45" x14ac:dyDescent="0.25">
      <c r="A35" s="32" t="s">
        <v>82</v>
      </c>
      <c r="B35" s="44">
        <v>27430</v>
      </c>
      <c r="C35" s="44">
        <v>34897</v>
      </c>
      <c r="D35" s="26">
        <v>34119</v>
      </c>
      <c r="E35" s="44">
        <v>29998</v>
      </c>
      <c r="F35" s="44">
        <v>33365</v>
      </c>
      <c r="G35" s="44">
        <v>24574</v>
      </c>
      <c r="H35" s="44">
        <v>27900</v>
      </c>
      <c r="I35" s="44">
        <v>39926</v>
      </c>
      <c r="J35" s="44">
        <v>55919</v>
      </c>
      <c r="K35" s="44">
        <v>55919</v>
      </c>
      <c r="L35" s="44">
        <v>55919</v>
      </c>
      <c r="M35" s="44">
        <v>55919</v>
      </c>
      <c r="N35" s="44">
        <v>55919</v>
      </c>
      <c r="O35" s="44">
        <v>55919</v>
      </c>
      <c r="P35" s="44">
        <v>57691</v>
      </c>
      <c r="Q35" s="44">
        <v>11898</v>
      </c>
      <c r="R35" s="44">
        <v>14226</v>
      </c>
      <c r="S35" s="44">
        <v>9462</v>
      </c>
      <c r="T35" s="44">
        <v>9990</v>
      </c>
      <c r="U35" s="44">
        <v>10487</v>
      </c>
      <c r="V35" s="44">
        <v>11349</v>
      </c>
      <c r="W35" s="44">
        <v>11412</v>
      </c>
      <c r="X35" s="44">
        <v>11123</v>
      </c>
      <c r="Y35" s="44">
        <v>10307</v>
      </c>
      <c r="Z35" s="44">
        <v>11358</v>
      </c>
      <c r="AA35" s="44">
        <v>12619</v>
      </c>
      <c r="AB35" s="44">
        <v>13876</v>
      </c>
      <c r="AC35" s="44">
        <v>14047</v>
      </c>
      <c r="AD35" s="44">
        <v>15796</v>
      </c>
      <c r="AE35" s="44">
        <v>16420</v>
      </c>
      <c r="AF35" s="44">
        <v>14253</v>
      </c>
      <c r="AG35" s="44">
        <v>14546</v>
      </c>
      <c r="AH35" s="44">
        <v>15936</v>
      </c>
      <c r="AI35" s="44">
        <v>14410</v>
      </c>
      <c r="AJ35" s="44">
        <v>14022</v>
      </c>
      <c r="AK35" s="44">
        <v>12870</v>
      </c>
      <c r="AL35" s="44">
        <v>11698</v>
      </c>
      <c r="AM35" s="44">
        <v>13102</v>
      </c>
      <c r="AN35" s="44">
        <v>12821</v>
      </c>
      <c r="AO35" s="44">
        <v>13344</v>
      </c>
      <c r="AP35" s="44">
        <v>16748</v>
      </c>
      <c r="AQ35" s="44">
        <v>17140</v>
      </c>
      <c r="AR35" s="44">
        <v>16309</v>
      </c>
    </row>
    <row r="36" spans="1:45" x14ac:dyDescent="0.25">
      <c r="A36" s="37" t="s">
        <v>6</v>
      </c>
      <c r="B36" s="26">
        <v>10869</v>
      </c>
      <c r="C36" s="26">
        <v>13287</v>
      </c>
      <c r="D36" s="26">
        <v>13057</v>
      </c>
      <c r="E36" s="26">
        <v>10996</v>
      </c>
      <c r="F36" s="26">
        <v>11750</v>
      </c>
      <c r="G36" s="26">
        <v>8501</v>
      </c>
      <c r="H36" s="26">
        <v>8566</v>
      </c>
      <c r="I36" s="26">
        <v>12435</v>
      </c>
      <c r="J36" s="26">
        <v>16009</v>
      </c>
      <c r="K36" s="26">
        <v>16009</v>
      </c>
      <c r="L36" s="26">
        <v>16009</v>
      </c>
      <c r="M36" s="26">
        <v>16009</v>
      </c>
      <c r="N36" s="26">
        <v>16009</v>
      </c>
      <c r="O36" s="26">
        <v>16009</v>
      </c>
      <c r="P36" s="26">
        <v>16591</v>
      </c>
      <c r="Q36" s="26">
        <v>3991</v>
      </c>
      <c r="R36" s="26">
        <v>4684</v>
      </c>
      <c r="S36" s="26">
        <v>3008</v>
      </c>
      <c r="T36" s="26">
        <v>3332</v>
      </c>
      <c r="U36" s="26">
        <v>3621</v>
      </c>
      <c r="V36" s="26">
        <v>3858</v>
      </c>
      <c r="W36" s="26">
        <v>3474</v>
      </c>
      <c r="X36" s="26">
        <v>4014</v>
      </c>
      <c r="Y36" s="26">
        <v>4305</v>
      </c>
      <c r="Z36" s="26">
        <v>4492</v>
      </c>
      <c r="AA36" s="26">
        <v>4748</v>
      </c>
      <c r="AB36" s="26">
        <v>5287</v>
      </c>
      <c r="AC36" s="26">
        <v>5251</v>
      </c>
      <c r="AD36" s="26">
        <v>6169</v>
      </c>
      <c r="AE36" s="26">
        <v>7012</v>
      </c>
      <c r="AF36" s="26">
        <v>6218</v>
      </c>
      <c r="AG36" s="26">
        <v>6192</v>
      </c>
      <c r="AH36" s="26">
        <v>6982</v>
      </c>
      <c r="AI36" s="26">
        <v>6586</v>
      </c>
      <c r="AJ36" s="26">
        <v>6513</v>
      </c>
      <c r="AK36" s="26">
        <v>6068</v>
      </c>
      <c r="AL36" s="26">
        <v>5696</v>
      </c>
      <c r="AM36" s="26">
        <v>6441</v>
      </c>
      <c r="AN36" s="26">
        <v>6275</v>
      </c>
      <c r="AO36" s="26">
        <v>6358</v>
      </c>
      <c r="AP36" s="26">
        <v>7671</v>
      </c>
      <c r="AQ36" s="26">
        <v>8010</v>
      </c>
      <c r="AR36" s="26">
        <v>7528</v>
      </c>
    </row>
    <row r="37" spans="1:45" x14ac:dyDescent="0.25">
      <c r="A37" s="37" t="s">
        <v>5</v>
      </c>
      <c r="B37" s="25">
        <v>2282</v>
      </c>
      <c r="C37" s="25">
        <v>1919</v>
      </c>
      <c r="D37" s="25">
        <v>1843</v>
      </c>
      <c r="E37" s="25">
        <v>1737</v>
      </c>
      <c r="F37" s="25">
        <v>1424</v>
      </c>
      <c r="G37" s="25">
        <v>1594</v>
      </c>
      <c r="H37" s="25">
        <v>1453</v>
      </c>
      <c r="I37" s="25">
        <v>1403</v>
      </c>
      <c r="J37" s="25">
        <v>1702</v>
      </c>
      <c r="K37" s="25">
        <v>1124</v>
      </c>
      <c r="L37" s="25">
        <v>1206</v>
      </c>
      <c r="M37" s="25">
        <v>1034</v>
      </c>
      <c r="N37" s="25">
        <v>957</v>
      </c>
      <c r="O37" s="25">
        <v>833</v>
      </c>
      <c r="P37" s="25">
        <v>1030</v>
      </c>
      <c r="Q37" s="25">
        <v>1149</v>
      </c>
      <c r="R37" s="25">
        <v>1151</v>
      </c>
      <c r="S37" s="25">
        <v>1308</v>
      </c>
      <c r="T37" s="25">
        <v>1070</v>
      </c>
      <c r="U37" s="25">
        <v>1041</v>
      </c>
      <c r="V37" s="25">
        <v>1205</v>
      </c>
      <c r="W37" s="25">
        <v>1062</v>
      </c>
      <c r="X37" s="25">
        <v>1358</v>
      </c>
      <c r="Y37" s="25">
        <v>1410</v>
      </c>
      <c r="Z37" s="25">
        <v>1514</v>
      </c>
      <c r="AA37" s="25">
        <v>1497</v>
      </c>
      <c r="AB37" s="25">
        <v>1693</v>
      </c>
      <c r="AC37" s="25">
        <v>1647</v>
      </c>
      <c r="AD37" s="25">
        <v>1912</v>
      </c>
      <c r="AE37" s="25">
        <v>2131</v>
      </c>
      <c r="AF37" s="25">
        <v>1802</v>
      </c>
      <c r="AG37" s="25">
        <v>1980</v>
      </c>
      <c r="AH37" s="39">
        <v>2037</v>
      </c>
      <c r="AI37" s="39">
        <v>2006</v>
      </c>
      <c r="AJ37" s="39">
        <v>2086</v>
      </c>
      <c r="AK37" s="39">
        <v>1853</v>
      </c>
      <c r="AL37" s="39">
        <v>1764</v>
      </c>
      <c r="AM37" s="39">
        <v>1889</v>
      </c>
      <c r="AN37" s="39">
        <v>1940</v>
      </c>
      <c r="AO37" s="39">
        <v>1831</v>
      </c>
      <c r="AP37" s="39">
        <v>2147</v>
      </c>
      <c r="AQ37" s="39">
        <v>2015</v>
      </c>
      <c r="AR37" s="39">
        <v>1923</v>
      </c>
      <c r="AS37" s="40"/>
    </row>
    <row r="38" spans="1:45" x14ac:dyDescent="0.25">
      <c r="A38" s="41"/>
      <c r="B38" s="25"/>
      <c r="C38" s="25"/>
      <c r="D38" s="25"/>
      <c r="E38" s="25"/>
      <c r="F38" s="25"/>
      <c r="G38" s="25"/>
      <c r="H38" s="25"/>
      <c r="I38" s="25"/>
      <c r="J38" s="25">
        <f>J39/$Q$40</f>
        <v>13750.083370297198</v>
      </c>
      <c r="K38" s="25">
        <f t="shared" ref="K38:P38" si="5">K39/$Q$40</f>
        <v>9080.5485947203579</v>
      </c>
      <c r="L38" s="25">
        <f t="shared" si="5"/>
        <v>9743.0085455807402</v>
      </c>
      <c r="M38" s="25">
        <f t="shared" si="5"/>
        <v>8353.4584047516455</v>
      </c>
      <c r="N38" s="25">
        <f t="shared" si="5"/>
        <v>7731.3923533339694</v>
      </c>
      <c r="O38" s="25">
        <f t="shared" si="5"/>
        <v>6729.6236471548555</v>
      </c>
      <c r="P38" s="25">
        <f t="shared" si="5"/>
        <v>8321.1432851974805</v>
      </c>
      <c r="Q38" s="52">
        <f>Q36/Q35</f>
        <v>0.33543452681122876</v>
      </c>
      <c r="R38" s="52">
        <f t="shared" ref="R38:AM38" si="6">R36/R35</f>
        <v>0.32925629129762407</v>
      </c>
      <c r="S38" s="52">
        <f t="shared" si="6"/>
        <v>0.31790319171422532</v>
      </c>
      <c r="T38" s="52">
        <f t="shared" si="6"/>
        <v>0.33353353353353354</v>
      </c>
      <c r="U38" s="52">
        <f t="shared" si="6"/>
        <v>0.34528463812339089</v>
      </c>
      <c r="V38" s="52">
        <f t="shared" si="6"/>
        <v>0.33994184509648429</v>
      </c>
      <c r="W38" s="52">
        <f t="shared" si="6"/>
        <v>0.30441640378548895</v>
      </c>
      <c r="X38" s="52">
        <f t="shared" si="6"/>
        <v>0.36087386496448798</v>
      </c>
      <c r="Y38" s="52">
        <f t="shared" si="6"/>
        <v>0.41767730668477732</v>
      </c>
      <c r="Z38" s="52">
        <f t="shared" si="6"/>
        <v>0.39549216411340027</v>
      </c>
      <c r="AA38" s="52">
        <f t="shared" si="6"/>
        <v>0.37625802361518346</v>
      </c>
      <c r="AB38" s="52">
        <f t="shared" si="6"/>
        <v>0.38101758431824734</v>
      </c>
      <c r="AC38" s="52">
        <f t="shared" si="6"/>
        <v>0.37381647326831352</v>
      </c>
      <c r="AD38" s="52">
        <f t="shared" si="6"/>
        <v>0.39054190934413774</v>
      </c>
      <c r="AE38" s="52">
        <f t="shared" si="6"/>
        <v>0.42704019488428746</v>
      </c>
      <c r="AF38" s="52">
        <f t="shared" si="6"/>
        <v>0.4362590331859959</v>
      </c>
      <c r="AG38" s="52">
        <f t="shared" si="6"/>
        <v>0.42568403684861816</v>
      </c>
      <c r="AH38" s="52">
        <f t="shared" si="6"/>
        <v>0.43812751004016065</v>
      </c>
      <c r="AI38" s="52">
        <f t="shared" si="6"/>
        <v>0.45704371963913948</v>
      </c>
      <c r="AJ38" s="52">
        <f t="shared" si="6"/>
        <v>0.4644843816859221</v>
      </c>
      <c r="AK38" s="52">
        <f t="shared" si="6"/>
        <v>0.47148407148407151</v>
      </c>
      <c r="AL38" s="52">
        <f t="shared" si="6"/>
        <v>0.48692084116943068</v>
      </c>
      <c r="AM38" s="52">
        <f t="shared" si="6"/>
        <v>0.49160433521599756</v>
      </c>
      <c r="AN38" s="25"/>
      <c r="AO38" s="25"/>
      <c r="AP38" s="25"/>
      <c r="AQ38" s="25"/>
      <c r="AR38" s="25"/>
    </row>
    <row r="39" spans="1:45" x14ac:dyDescent="0.25">
      <c r="A39" s="42" t="s">
        <v>42</v>
      </c>
      <c r="B39" s="25"/>
      <c r="C39" s="25"/>
      <c r="D39" s="25"/>
      <c r="E39" s="25"/>
      <c r="F39" s="25"/>
      <c r="G39" s="25"/>
      <c r="H39" s="25"/>
      <c r="I39" s="25"/>
      <c r="J39" s="25">
        <f>J37/$Q$41</f>
        <v>5440.3076973491361</v>
      </c>
      <c r="K39" s="25">
        <f t="shared" ref="K39:P39" si="7">K37/$Q$41</f>
        <v>3592.7766461929664</v>
      </c>
      <c r="L39" s="25">
        <f t="shared" si="7"/>
        <v>3854.8831274988593</v>
      </c>
      <c r="M39" s="25">
        <f t="shared" si="7"/>
        <v>3305.0988008572308</v>
      </c>
      <c r="N39" s="25">
        <f t="shared" si="7"/>
        <v>3058.9744220699899</v>
      </c>
      <c r="O39" s="25">
        <f t="shared" si="7"/>
        <v>2662.6182796074208</v>
      </c>
      <c r="P39" s="25">
        <f t="shared" si="7"/>
        <v>3292.313118842309</v>
      </c>
      <c r="Q39" s="52">
        <f>Q37/Q36</f>
        <v>0.28789776998246053</v>
      </c>
      <c r="R39" s="52">
        <f t="shared" ref="R39:AM39" si="8">R37/R36</f>
        <v>0.24573014517506406</v>
      </c>
      <c r="S39" s="52">
        <f t="shared" si="8"/>
        <v>0.43484042553191488</v>
      </c>
      <c r="T39" s="52">
        <f t="shared" si="8"/>
        <v>0.32112845138055224</v>
      </c>
      <c r="U39" s="52">
        <f t="shared" si="8"/>
        <v>0.28748964374482189</v>
      </c>
      <c r="V39" s="52">
        <f t="shared" si="8"/>
        <v>0.31233799896319336</v>
      </c>
      <c r="W39" s="52">
        <f t="shared" si="8"/>
        <v>0.30569948186528495</v>
      </c>
      <c r="X39" s="52">
        <f t="shared" si="8"/>
        <v>0.33831589436970605</v>
      </c>
      <c r="Y39" s="52">
        <f t="shared" si="8"/>
        <v>0.32752613240418116</v>
      </c>
      <c r="Z39" s="52">
        <f t="shared" si="8"/>
        <v>0.33704363312555652</v>
      </c>
      <c r="AA39" s="52">
        <f t="shared" si="8"/>
        <v>0.31529064869418705</v>
      </c>
      <c r="AB39" s="52">
        <f t="shared" si="8"/>
        <v>0.32021940609041044</v>
      </c>
      <c r="AC39" s="52">
        <f t="shared" si="8"/>
        <v>0.31365454199200155</v>
      </c>
      <c r="AD39" s="52">
        <f t="shared" si="8"/>
        <v>0.30993678067758146</v>
      </c>
      <c r="AE39" s="52">
        <f t="shared" si="8"/>
        <v>0.30390758699372505</v>
      </c>
      <c r="AF39" s="52">
        <f t="shared" si="8"/>
        <v>0.28980379543261497</v>
      </c>
      <c r="AG39" s="52">
        <f t="shared" si="8"/>
        <v>0.31976744186046513</v>
      </c>
      <c r="AH39" s="52">
        <f t="shared" si="8"/>
        <v>0.29175021483815528</v>
      </c>
      <c r="AI39" s="52">
        <f t="shared" si="8"/>
        <v>0.30458548436076527</v>
      </c>
      <c r="AJ39" s="52">
        <f t="shared" si="8"/>
        <v>0.32028251189927837</v>
      </c>
      <c r="AK39" s="52">
        <f t="shared" si="8"/>
        <v>0.30537244561634808</v>
      </c>
      <c r="AL39" s="52">
        <f t="shared" si="8"/>
        <v>0.30969101123595505</v>
      </c>
      <c r="AM39" s="52">
        <f t="shared" si="8"/>
        <v>0.29327744139108836</v>
      </c>
      <c r="AN39" s="25"/>
      <c r="AO39" s="25"/>
      <c r="AP39" s="25"/>
      <c r="AQ39" s="25"/>
      <c r="AR39" s="25"/>
    </row>
    <row r="40" spans="1:45" x14ac:dyDescent="0.25">
      <c r="Q40" s="53">
        <f>AVERAGE(Q38:AM38)</f>
        <v>0.39565634264452815</v>
      </c>
    </row>
    <row r="41" spans="1:45" x14ac:dyDescent="0.25">
      <c r="D41" s="7" t="s">
        <v>73</v>
      </c>
      <c r="E41" s="26">
        <f>AVERAGE(B36:H36)</f>
        <v>11003.714285714286</v>
      </c>
      <c r="F41" s="25">
        <f>AVERAGE(I36:AM36)</f>
        <v>7839.4193548387093</v>
      </c>
      <c r="G41" s="25">
        <f>AVERAGE(AN36:AR36)</f>
        <v>7168.4</v>
      </c>
      <c r="I41" s="27"/>
      <c r="J41" s="27"/>
      <c r="K41" s="27"/>
      <c r="L41" s="27"/>
      <c r="M41" s="27"/>
      <c r="N41" s="27"/>
      <c r="Q41" s="53">
        <f>AVERAGE(Q39:AM39)</f>
        <v>0.31284995163588314</v>
      </c>
    </row>
    <row r="42" spans="1:45" x14ac:dyDescent="0.25">
      <c r="D42" s="7" t="s">
        <v>74</v>
      </c>
      <c r="E42" s="26">
        <f>AVERAGE(B37:H37)</f>
        <v>1750.2857142857142</v>
      </c>
      <c r="F42" s="25">
        <f>AVERAGE(I37:AM37)</f>
        <v>1479.1612903225807</v>
      </c>
      <c r="G42" s="25">
        <f>AVERAGE(AN37:AR37)</f>
        <v>1971.2</v>
      </c>
      <c r="I42" s="28">
        <f>E42/E41</f>
        <v>0.15906317347389193</v>
      </c>
      <c r="J42" s="28">
        <f t="shared" ref="J42:K42" si="9">F42/F41</f>
        <v>0.18868250611055792</v>
      </c>
      <c r="K42" s="28">
        <f t="shared" si="9"/>
        <v>0.27498465487417001</v>
      </c>
      <c r="L42" s="27"/>
      <c r="M42" s="27"/>
      <c r="N42" s="27"/>
    </row>
    <row r="43" spans="1:45" x14ac:dyDescent="0.25">
      <c r="D43" s="38" t="s">
        <v>75</v>
      </c>
      <c r="E43" s="25">
        <f>E41-E42</f>
        <v>9253.4285714285725</v>
      </c>
      <c r="F43" s="25">
        <f t="shared" ref="F43:G43" si="10">F41-F42</f>
        <v>6360.2580645161288</v>
      </c>
      <c r="G43" s="25">
        <f t="shared" si="10"/>
        <v>5197.2</v>
      </c>
      <c r="I43" s="28">
        <f>E43/E41</f>
        <v>0.84093682652610813</v>
      </c>
      <c r="J43" s="28">
        <f t="shared" ref="J43:K43" si="11">F43/F41</f>
        <v>0.81131749388944208</v>
      </c>
      <c r="K43" s="28">
        <f t="shared" si="11"/>
        <v>0.72501534512582999</v>
      </c>
      <c r="L43" s="27"/>
      <c r="M43" s="27"/>
      <c r="N43" s="27"/>
    </row>
    <row r="44" spans="1:45" x14ac:dyDescent="0.25">
      <c r="D44" s="38"/>
      <c r="I44" s="43"/>
      <c r="J44" s="27"/>
      <c r="K44" s="27"/>
      <c r="L44" s="27"/>
      <c r="M44" s="27"/>
      <c r="N44" s="27"/>
    </row>
    <row r="45" spans="1:45" x14ac:dyDescent="0.25">
      <c r="D45" s="38"/>
      <c r="I45" s="43"/>
      <c r="J45" s="27"/>
      <c r="K45" s="27"/>
      <c r="L45" s="27"/>
      <c r="M45" s="27"/>
      <c r="N45" s="27"/>
    </row>
    <row r="46" spans="1:45" x14ac:dyDescent="0.25">
      <c r="D46" s="38"/>
      <c r="I46" s="43"/>
      <c r="J46" s="27"/>
      <c r="K46" s="27"/>
      <c r="L46" s="27"/>
      <c r="M46" s="27"/>
      <c r="N46" s="27"/>
    </row>
    <row r="47" spans="1:45" x14ac:dyDescent="0.25">
      <c r="D47" s="38"/>
      <c r="I47" s="38"/>
    </row>
    <row r="48" spans="1:45" x14ac:dyDescent="0.25">
      <c r="D48" s="38"/>
      <c r="I48" s="38"/>
    </row>
    <row r="49" spans="4:9" x14ac:dyDescent="0.25">
      <c r="D49" s="38"/>
      <c r="I49" s="38"/>
    </row>
    <row r="50" spans="4:9" x14ac:dyDescent="0.25">
      <c r="D50" s="38"/>
      <c r="I50" s="38"/>
    </row>
    <row r="51" spans="4:9" x14ac:dyDescent="0.25">
      <c r="D51" s="38"/>
      <c r="I51" s="38"/>
    </row>
    <row r="52" spans="4:9" x14ac:dyDescent="0.25">
      <c r="D52" s="38"/>
      <c r="I52" s="38"/>
    </row>
    <row r="53" spans="4:9" x14ac:dyDescent="0.25">
      <c r="D53" s="38"/>
      <c r="I53" s="38"/>
    </row>
    <row r="54" spans="4:9" x14ac:dyDescent="0.25">
      <c r="D54" s="38"/>
      <c r="I54" s="38"/>
    </row>
    <row r="55" spans="4:9" x14ac:dyDescent="0.25">
      <c r="D55" s="38"/>
      <c r="I55" s="38"/>
    </row>
    <row r="56" spans="4:9" x14ac:dyDescent="0.25">
      <c r="D56" s="38"/>
      <c r="I56" s="38"/>
    </row>
    <row r="57" spans="4:9" x14ac:dyDescent="0.25">
      <c r="D57" s="38"/>
      <c r="I57" s="38"/>
    </row>
    <row r="58" spans="4:9" x14ac:dyDescent="0.25">
      <c r="D58" s="38"/>
      <c r="I58" s="38"/>
    </row>
    <row r="59" spans="4:9" x14ac:dyDescent="0.25">
      <c r="D59" s="38"/>
      <c r="I59" s="38"/>
    </row>
    <row r="60" spans="4:9" x14ac:dyDescent="0.25">
      <c r="D60" s="38"/>
      <c r="I60" s="38"/>
    </row>
    <row r="61" spans="4:9" x14ac:dyDescent="0.25">
      <c r="D61" s="38"/>
      <c r="I61" s="38"/>
    </row>
    <row r="62" spans="4:9" x14ac:dyDescent="0.25">
      <c r="D62" s="38"/>
      <c r="I62" s="38"/>
    </row>
    <row r="63" spans="4:9" x14ac:dyDescent="0.25">
      <c r="D63" s="38"/>
      <c r="I63" s="38"/>
    </row>
    <row r="64" spans="4:9" x14ac:dyDescent="0.25">
      <c r="D64" s="38"/>
      <c r="I64" s="38"/>
    </row>
    <row r="65" spans="4:9" x14ac:dyDescent="0.25">
      <c r="D65" s="38"/>
      <c r="I65" s="38"/>
    </row>
    <row r="66" spans="4:9" x14ac:dyDescent="0.25">
      <c r="D66" s="38"/>
      <c r="I66" s="38"/>
    </row>
    <row r="67" spans="4:9" x14ac:dyDescent="0.25">
      <c r="D67" s="38"/>
      <c r="I67" s="38"/>
    </row>
    <row r="68" spans="4:9" x14ac:dyDescent="0.25">
      <c r="D68" s="38"/>
      <c r="I68" s="38"/>
    </row>
    <row r="69" spans="4:9" x14ac:dyDescent="0.25">
      <c r="D69" s="38"/>
      <c r="I69" s="38"/>
    </row>
    <row r="70" spans="4:9" x14ac:dyDescent="0.25">
      <c r="D70" s="38"/>
      <c r="I70" s="38"/>
    </row>
    <row r="71" spans="4:9" x14ac:dyDescent="0.25">
      <c r="D71" s="38"/>
      <c r="I71" s="38"/>
    </row>
    <row r="72" spans="4:9" x14ac:dyDescent="0.25">
      <c r="D72" s="38"/>
    </row>
    <row r="73" spans="4:9" x14ac:dyDescent="0.25">
      <c r="D73" s="38"/>
    </row>
    <row r="74" spans="4:9" x14ac:dyDescent="0.25">
      <c r="D74" s="38"/>
    </row>
    <row r="75" spans="4:9" x14ac:dyDescent="0.25">
      <c r="D75" s="38"/>
    </row>
    <row r="76" spans="4:9" x14ac:dyDescent="0.25">
      <c r="D76" s="38"/>
    </row>
    <row r="77" spans="4:9" x14ac:dyDescent="0.25">
      <c r="D77" s="38"/>
    </row>
    <row r="78" spans="4:9" x14ac:dyDescent="0.25">
      <c r="D78" s="38"/>
    </row>
    <row r="79" spans="4:9" x14ac:dyDescent="0.25">
      <c r="D79" s="38"/>
    </row>
    <row r="80" spans="4:9" x14ac:dyDescent="0.25">
      <c r="D80" s="38"/>
    </row>
    <row r="81" spans="4:4" x14ac:dyDescent="0.25">
      <c r="D81" s="38"/>
    </row>
    <row r="82" spans="4:4" x14ac:dyDescent="0.25">
      <c r="D82" s="38"/>
    </row>
    <row r="83" spans="4:4" x14ac:dyDescent="0.25">
      <c r="D83" s="38"/>
    </row>
  </sheetData>
  <mergeCells count="3">
    <mergeCell ref="B1:H1"/>
    <mergeCell ref="I1:AM1"/>
    <mergeCell ref="AN1:AR1"/>
  </mergeCells>
  <pageMargins left="0.7" right="0.7" top="0.75" bottom="0.75" header="0.3" footer="0.3"/>
  <pageSetup orientation="portrait" r:id="rId1"/>
  <ignoredErrors>
    <ignoredError sqref="N6" formulaRange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8:BP13"/>
  <sheetViews>
    <sheetView topLeftCell="A4" zoomScale="80" zoomScaleNormal="80" workbookViewId="0">
      <selection activeCell="I45" sqref="I45"/>
    </sheetView>
  </sheetViews>
  <sheetFormatPr defaultRowHeight="15" x14ac:dyDescent="0.25"/>
  <cols>
    <col min="7" max="7" width="37" customWidth="1"/>
    <col min="8" max="11" width="14" customWidth="1"/>
    <col min="12" max="19" width="10.85546875" customWidth="1"/>
    <col min="20" max="40" width="12.28515625" bestFit="1" customWidth="1"/>
    <col min="41" max="42" width="11" bestFit="1" customWidth="1"/>
    <col min="43" max="44" width="12.28515625" bestFit="1" customWidth="1"/>
    <col min="45" max="45" width="15.5703125" bestFit="1" customWidth="1"/>
    <col min="46" max="46" width="14.28515625" bestFit="1" customWidth="1"/>
    <col min="47" max="47" width="15.5703125" bestFit="1" customWidth="1"/>
    <col min="48" max="52" width="14.28515625" bestFit="1" customWidth="1"/>
    <col min="53" max="53" width="15.5703125" bestFit="1" customWidth="1"/>
    <col min="54" max="54" width="14.28515625" bestFit="1" customWidth="1"/>
    <col min="55" max="56" width="15.5703125" bestFit="1" customWidth="1"/>
  </cols>
  <sheetData>
    <row r="8" spans="7:68" ht="15.75" x14ac:dyDescent="0.25">
      <c r="H8" s="79">
        <v>43446</v>
      </c>
      <c r="I8" s="79">
        <v>43113</v>
      </c>
      <c r="J8" s="79">
        <v>43144</v>
      </c>
      <c r="K8" s="79">
        <v>43172</v>
      </c>
      <c r="L8" s="79">
        <v>43203</v>
      </c>
      <c r="M8" s="79">
        <v>43233</v>
      </c>
      <c r="N8" s="79">
        <v>43264</v>
      </c>
      <c r="O8" s="79">
        <v>43294</v>
      </c>
      <c r="P8" s="79">
        <v>43325</v>
      </c>
      <c r="Q8" s="79">
        <v>43356</v>
      </c>
      <c r="R8" s="79">
        <v>43386</v>
      </c>
      <c r="S8" s="79">
        <v>43417</v>
      </c>
      <c r="T8" s="96">
        <v>43447</v>
      </c>
      <c r="U8" s="96">
        <v>43114</v>
      </c>
      <c r="V8" s="96">
        <v>43145</v>
      </c>
      <c r="W8" s="96">
        <v>43173</v>
      </c>
      <c r="X8" s="96">
        <v>43204</v>
      </c>
      <c r="Y8" s="96">
        <v>43234</v>
      </c>
      <c r="Z8" s="96">
        <v>43265</v>
      </c>
      <c r="AA8" s="96">
        <v>43295</v>
      </c>
      <c r="AB8" s="96">
        <v>43326</v>
      </c>
      <c r="AC8" s="96">
        <v>43357</v>
      </c>
      <c r="AD8" s="96">
        <v>43387</v>
      </c>
      <c r="AE8" s="96">
        <v>43418</v>
      </c>
      <c r="AF8" s="96">
        <v>43448</v>
      </c>
      <c r="AG8" s="95">
        <v>42005</v>
      </c>
      <c r="AH8" s="95">
        <v>42036</v>
      </c>
      <c r="AI8" s="95">
        <v>42064</v>
      </c>
      <c r="AJ8" s="95">
        <v>42095</v>
      </c>
      <c r="AK8" s="95">
        <v>42125</v>
      </c>
      <c r="AL8" s="95">
        <v>42156</v>
      </c>
      <c r="AM8" s="95">
        <v>42186</v>
      </c>
      <c r="AN8" s="95">
        <v>42217</v>
      </c>
      <c r="AO8" s="95">
        <v>42248</v>
      </c>
      <c r="AP8" s="95">
        <v>42278</v>
      </c>
      <c r="AQ8" s="95">
        <v>42309</v>
      </c>
      <c r="AR8" s="95">
        <v>42339</v>
      </c>
      <c r="AS8" s="95">
        <v>42370</v>
      </c>
      <c r="AT8" s="95">
        <v>42401</v>
      </c>
      <c r="AU8" s="95">
        <v>42430</v>
      </c>
      <c r="AV8" s="95">
        <v>42461</v>
      </c>
      <c r="AW8" s="95">
        <v>42491</v>
      </c>
      <c r="AX8" s="95">
        <v>42522</v>
      </c>
      <c r="AY8" s="95">
        <v>42552</v>
      </c>
      <c r="AZ8" s="95">
        <v>42583</v>
      </c>
      <c r="BA8" s="95">
        <v>42614</v>
      </c>
      <c r="BB8" s="95">
        <v>42644</v>
      </c>
      <c r="BC8" s="95">
        <v>42675</v>
      </c>
      <c r="BD8" s="95">
        <v>42705</v>
      </c>
      <c r="BE8" s="97">
        <v>42736</v>
      </c>
      <c r="BF8" s="97">
        <v>42767</v>
      </c>
      <c r="BG8" s="97">
        <v>42795</v>
      </c>
      <c r="BH8" s="97">
        <v>42826</v>
      </c>
      <c r="BI8" s="97">
        <v>42856</v>
      </c>
      <c r="BJ8" s="97">
        <v>42887</v>
      </c>
      <c r="BK8" s="97">
        <v>42917</v>
      </c>
      <c r="BL8" s="97">
        <v>42948</v>
      </c>
      <c r="BM8" s="97">
        <v>42979</v>
      </c>
      <c r="BN8" s="97">
        <v>43009</v>
      </c>
      <c r="BO8" s="97">
        <v>43040</v>
      </c>
      <c r="BP8" s="97">
        <v>43070</v>
      </c>
    </row>
    <row r="9" spans="7:68" ht="15.75" x14ac:dyDescent="0.25">
      <c r="G9" s="68" t="s">
        <v>3</v>
      </c>
      <c r="H9" s="93">
        <v>11939900</v>
      </c>
      <c r="I9" s="93">
        <v>12795396</v>
      </c>
      <c r="J9" s="93">
        <v>13885876</v>
      </c>
      <c r="K9" s="93">
        <v>12039217</v>
      </c>
      <c r="L9" s="93">
        <v>19435383</v>
      </c>
      <c r="M9" s="93">
        <v>22432300</v>
      </c>
      <c r="N9" s="93">
        <v>18655876</v>
      </c>
      <c r="O9" s="93">
        <v>15858762</v>
      </c>
      <c r="P9" s="93">
        <v>13158876</v>
      </c>
      <c r="Q9" s="93">
        <v>12517026</v>
      </c>
      <c r="R9" s="93">
        <v>15455659</v>
      </c>
      <c r="S9" s="93">
        <v>14411755</v>
      </c>
      <c r="T9" s="94">
        <v>15700722</v>
      </c>
      <c r="U9" s="94">
        <v>17029059</v>
      </c>
      <c r="V9" s="94">
        <v>16493898</v>
      </c>
      <c r="W9" s="94">
        <v>16876176</v>
      </c>
      <c r="X9" s="94">
        <v>16432647</v>
      </c>
      <c r="Y9" s="94">
        <v>15961138</v>
      </c>
      <c r="Z9" s="94">
        <v>17455287</v>
      </c>
      <c r="AA9" s="94">
        <v>14883803</v>
      </c>
      <c r="AB9" s="94">
        <v>14876339</v>
      </c>
      <c r="AC9" s="94">
        <v>13441201</v>
      </c>
      <c r="AD9" s="94">
        <v>12692236</v>
      </c>
      <c r="AE9" s="94">
        <v>16927918</v>
      </c>
      <c r="AF9" s="94">
        <v>18508877</v>
      </c>
      <c r="AG9" s="94">
        <v>19997149.139999993</v>
      </c>
      <c r="AH9" s="94">
        <v>14693747.360000007</v>
      </c>
      <c r="AI9" s="94">
        <v>15852416.480000013</v>
      </c>
      <c r="AJ9" s="94">
        <v>14540075.960000001</v>
      </c>
      <c r="AK9" s="94">
        <v>13473897.100000005</v>
      </c>
      <c r="AL9" s="94">
        <v>13398977.560000004</v>
      </c>
      <c r="AM9" s="94">
        <v>12090567.160000004</v>
      </c>
      <c r="AN9" s="94">
        <v>10497543.290000001</v>
      </c>
      <c r="AO9" s="94">
        <v>8582570.370000001</v>
      </c>
      <c r="AP9" s="94">
        <v>9500127.3399999999</v>
      </c>
      <c r="AQ9" s="94">
        <v>10299616.030000005</v>
      </c>
      <c r="AR9" s="94">
        <v>10613588.479999987</v>
      </c>
      <c r="AS9" s="92">
        <v>11690573.520000003</v>
      </c>
      <c r="AT9" s="92">
        <v>9896413.9000000078</v>
      </c>
      <c r="AU9" s="92">
        <v>11101168.579999996</v>
      </c>
      <c r="AV9" s="92">
        <v>9290397.1400000006</v>
      </c>
      <c r="AW9" s="92">
        <v>6607578.8499999959</v>
      </c>
      <c r="AX9" s="92">
        <v>5988348.0300000012</v>
      </c>
      <c r="AY9" s="92">
        <v>5389312.4400000004</v>
      </c>
      <c r="AZ9" s="92">
        <v>6896944.5200000023</v>
      </c>
      <c r="BA9" s="92">
        <v>12991812.069999998</v>
      </c>
      <c r="BB9" s="92">
        <v>9987481.3200000059</v>
      </c>
      <c r="BC9" s="92">
        <v>13415736.379999999</v>
      </c>
      <c r="BD9" s="92">
        <v>13709126.559999995</v>
      </c>
      <c r="BE9" s="98">
        <v>13890005.91</v>
      </c>
      <c r="BF9" s="98">
        <v>13729246.58</v>
      </c>
      <c r="BG9" s="98">
        <v>13966347.400000004</v>
      </c>
      <c r="BH9" s="98">
        <v>15012716.670000002</v>
      </c>
      <c r="BI9" s="98">
        <v>13366614.340000004</v>
      </c>
      <c r="BJ9" s="98">
        <v>13600113.809999999</v>
      </c>
      <c r="BK9" s="98">
        <v>11906527.940000005</v>
      </c>
      <c r="BL9" s="98">
        <v>10420435.859999999</v>
      </c>
      <c r="BM9" s="98">
        <v>11028459.960000001</v>
      </c>
      <c r="BN9" s="98">
        <v>12091526.000000004</v>
      </c>
      <c r="BO9" s="98">
        <v>12009287.320000006</v>
      </c>
      <c r="BP9" s="98">
        <v>12369214.880000001</v>
      </c>
    </row>
    <row r="10" spans="7:68" ht="15.75" x14ac:dyDescent="0.25">
      <c r="G10" s="68" t="s">
        <v>106</v>
      </c>
      <c r="H10" s="78">
        <v>600160</v>
      </c>
      <c r="I10" s="78">
        <v>641458</v>
      </c>
      <c r="J10" s="78">
        <v>760391</v>
      </c>
      <c r="K10" s="78">
        <v>921403</v>
      </c>
      <c r="L10" s="78">
        <v>833639</v>
      </c>
      <c r="M10" s="78">
        <v>818607</v>
      </c>
      <c r="N10" s="78">
        <v>695291</v>
      </c>
      <c r="O10" s="78">
        <v>559023</v>
      </c>
      <c r="P10" s="78">
        <v>469313</v>
      </c>
      <c r="Q10" s="78">
        <v>559983</v>
      </c>
      <c r="R10" s="78">
        <v>724438</v>
      </c>
      <c r="S10" s="78">
        <v>467570</v>
      </c>
      <c r="T10" s="94">
        <v>549629</v>
      </c>
      <c r="U10" s="94">
        <v>514649</v>
      </c>
      <c r="V10" s="94">
        <v>581172</v>
      </c>
      <c r="W10" s="94">
        <v>693359</v>
      </c>
      <c r="X10" s="94">
        <v>525048</v>
      </c>
      <c r="Y10" s="94">
        <v>566258</v>
      </c>
      <c r="Z10" s="94">
        <v>587607</v>
      </c>
      <c r="AA10" s="94">
        <v>453910</v>
      </c>
      <c r="AB10" s="94">
        <v>375201</v>
      </c>
      <c r="AC10" s="94">
        <v>398421</v>
      </c>
      <c r="AD10" s="94">
        <v>371239</v>
      </c>
      <c r="AE10" s="94">
        <v>141436</v>
      </c>
      <c r="AF10" s="94">
        <v>228090</v>
      </c>
      <c r="AG10" s="94">
        <v>283422.79000000004</v>
      </c>
      <c r="AH10" s="94">
        <v>226696.09000000005</v>
      </c>
      <c r="AI10" s="94">
        <v>477386.97999999992</v>
      </c>
      <c r="AJ10" s="94">
        <v>400070.01000000007</v>
      </c>
      <c r="AK10" s="94">
        <v>348414.15</v>
      </c>
      <c r="AL10" s="94">
        <v>427925.66000000003</v>
      </c>
      <c r="AM10" s="94">
        <v>297815.87000000005</v>
      </c>
      <c r="AN10" s="94">
        <v>296411.90000000008</v>
      </c>
      <c r="AO10" s="94">
        <v>301905.17</v>
      </c>
      <c r="AP10" s="94">
        <v>240769.81</v>
      </c>
      <c r="AQ10" s="94">
        <v>270039.96000000008</v>
      </c>
      <c r="AR10" s="94">
        <v>311368.21000000002</v>
      </c>
      <c r="AS10" s="92">
        <v>287778.65000000002</v>
      </c>
      <c r="AT10" s="92">
        <v>263531.65000000002</v>
      </c>
      <c r="AU10" s="92">
        <v>356129.58999999997</v>
      </c>
      <c r="AV10" s="92">
        <v>447552.48000000004</v>
      </c>
      <c r="AW10" s="92">
        <v>220236.13999999996</v>
      </c>
      <c r="AX10" s="92">
        <v>188837.13999999998</v>
      </c>
      <c r="AY10" s="92">
        <v>36185.26</v>
      </c>
      <c r="AZ10" s="92">
        <v>145488.53</v>
      </c>
      <c r="BA10" s="92">
        <v>242536.32000000001</v>
      </c>
      <c r="BB10" s="92">
        <v>124319.55999999998</v>
      </c>
      <c r="BC10" s="92">
        <v>208790.91</v>
      </c>
      <c r="BD10" s="92">
        <v>227809.73</v>
      </c>
      <c r="BE10" s="99">
        <v>190540.69000000003</v>
      </c>
      <c r="BF10" s="99">
        <v>314145.95999999996</v>
      </c>
      <c r="BG10" s="99">
        <v>186875.77999999994</v>
      </c>
      <c r="BH10" s="99">
        <v>187226.73</v>
      </c>
      <c r="BI10" s="99">
        <v>294147.55000000005</v>
      </c>
      <c r="BJ10" s="99">
        <v>215020.6</v>
      </c>
      <c r="BK10" s="99">
        <v>191475.57</v>
      </c>
      <c r="BL10" s="99">
        <v>146608.84</v>
      </c>
      <c r="BM10" s="99">
        <v>187082.67</v>
      </c>
      <c r="BN10" s="99">
        <v>142861.66999999998</v>
      </c>
      <c r="BO10" s="99">
        <v>283634.44999999995</v>
      </c>
      <c r="BP10" s="99">
        <v>267547.46999999997</v>
      </c>
    </row>
    <row r="11" spans="7:68" ht="15.75" x14ac:dyDescent="0.25">
      <c r="G11" s="68" t="s">
        <v>107</v>
      </c>
      <c r="H11" s="78">
        <v>4640219</v>
      </c>
      <c r="I11" s="78">
        <v>4080104</v>
      </c>
      <c r="J11" s="78">
        <v>3690368</v>
      </c>
      <c r="K11" s="78">
        <v>3706045</v>
      </c>
      <c r="L11" s="78">
        <v>5933511</v>
      </c>
      <c r="M11" s="78">
        <v>6988046</v>
      </c>
      <c r="N11" s="78">
        <v>7433521</v>
      </c>
      <c r="O11" s="78">
        <v>5374120</v>
      </c>
      <c r="P11" s="78">
        <v>4043001</v>
      </c>
      <c r="Q11" s="78">
        <v>4280190</v>
      </c>
      <c r="R11" s="78">
        <v>4674603</v>
      </c>
      <c r="S11" s="78">
        <v>4083679</v>
      </c>
      <c r="T11" s="94">
        <v>4711454</v>
      </c>
      <c r="U11" s="94">
        <v>4729881</v>
      </c>
      <c r="V11" s="94">
        <v>4751876</v>
      </c>
      <c r="W11" s="94">
        <v>4771266</v>
      </c>
      <c r="X11" s="94">
        <v>5145304</v>
      </c>
      <c r="Y11" s="94">
        <v>5398673</v>
      </c>
      <c r="Z11" s="94">
        <v>6023332</v>
      </c>
      <c r="AA11" s="94">
        <v>4302211</v>
      </c>
      <c r="AB11" s="94">
        <v>4509605</v>
      </c>
      <c r="AC11" s="94">
        <v>3695305</v>
      </c>
      <c r="AD11" s="94">
        <v>4068378</v>
      </c>
      <c r="AE11" s="94">
        <v>4285461</v>
      </c>
      <c r="AF11" s="94">
        <v>3245904</v>
      </c>
      <c r="AG11" s="94">
        <v>3060210.35</v>
      </c>
      <c r="AH11" s="94">
        <v>2696366.66</v>
      </c>
      <c r="AI11" s="94">
        <v>3619157.5299999984</v>
      </c>
      <c r="AJ11" s="94">
        <v>2792792.2599999993</v>
      </c>
      <c r="AK11" s="94">
        <v>2405928.2599999993</v>
      </c>
      <c r="AL11" s="94">
        <v>2791933.2499999995</v>
      </c>
      <c r="AM11" s="94">
        <v>2474960.16</v>
      </c>
      <c r="AN11" s="94">
        <v>1909559.92</v>
      </c>
      <c r="AO11" s="94">
        <v>1576477.7500000002</v>
      </c>
      <c r="AP11" s="94">
        <v>1463043.1300000001</v>
      </c>
      <c r="AQ11" s="94">
        <v>1777829.38</v>
      </c>
      <c r="AR11" s="94">
        <v>1930238.7200000002</v>
      </c>
      <c r="AS11" s="92">
        <v>1867794.3800000006</v>
      </c>
      <c r="AT11" s="92">
        <v>1816062.7900000005</v>
      </c>
      <c r="AU11" s="92">
        <v>1864067.83</v>
      </c>
      <c r="AV11" s="92">
        <v>1495189.11</v>
      </c>
      <c r="AW11" s="92">
        <v>877667.59000000008</v>
      </c>
      <c r="AX11" s="92">
        <v>912177.01000000024</v>
      </c>
      <c r="AY11" s="92">
        <v>791264.1</v>
      </c>
      <c r="AZ11" s="92">
        <v>985952</v>
      </c>
      <c r="BA11" s="92">
        <v>2089084.0599999996</v>
      </c>
      <c r="BB11" s="92">
        <v>1701372.76</v>
      </c>
      <c r="BC11" s="92">
        <v>2368605.0299999984</v>
      </c>
      <c r="BD11" s="92">
        <v>1992775.1900000004</v>
      </c>
      <c r="BE11" s="100">
        <v>2217804.6199999996</v>
      </c>
      <c r="BF11" s="100">
        <v>2684162.7800000007</v>
      </c>
      <c r="BG11" s="100">
        <v>2428017.850000001</v>
      </c>
      <c r="BH11" s="100">
        <v>2511732.2400000016</v>
      </c>
      <c r="BI11" s="100">
        <v>2474581.4299999992</v>
      </c>
      <c r="BJ11" s="100">
        <v>2869668.9400000004</v>
      </c>
      <c r="BK11" s="100">
        <v>2124334.4699999997</v>
      </c>
      <c r="BL11" s="100">
        <v>1858356.6599999997</v>
      </c>
      <c r="BM11" s="100">
        <v>2076092.7599999995</v>
      </c>
      <c r="BN11" s="100">
        <v>1774548.2699999996</v>
      </c>
      <c r="BO11" s="100">
        <v>2142294.5800000005</v>
      </c>
      <c r="BP11" s="100">
        <v>1948516.3699999999</v>
      </c>
    </row>
    <row r="13" spans="7:68" x14ac:dyDescent="0.25">
      <c r="G13" t="s">
        <v>108</v>
      </c>
      <c r="H13" s="71">
        <f t="shared" ref="H13:S13" si="0">H11/H9</f>
        <v>0.38863131182003197</v>
      </c>
      <c r="I13" s="71">
        <f t="shared" si="0"/>
        <v>0.31887281956728813</v>
      </c>
      <c r="J13" s="71">
        <f t="shared" si="0"/>
        <v>0.26576414768502904</v>
      </c>
      <c r="K13" s="71">
        <f t="shared" si="0"/>
        <v>0.30783106575784785</v>
      </c>
      <c r="L13" s="71">
        <f t="shared" si="0"/>
        <v>0.30529426664758808</v>
      </c>
      <c r="M13" s="71">
        <f t="shared" si="0"/>
        <v>0.31151714269156527</v>
      </c>
      <c r="N13" s="71">
        <f t="shared" si="0"/>
        <v>0.39845467454865158</v>
      </c>
      <c r="O13" s="71">
        <f t="shared" si="0"/>
        <v>0.33887386669905256</v>
      </c>
      <c r="P13" s="71">
        <f t="shared" si="0"/>
        <v>0.30724516288473269</v>
      </c>
      <c r="Q13" s="71">
        <f t="shared" si="0"/>
        <v>0.34194943751015616</v>
      </c>
      <c r="R13" s="71">
        <f t="shared" si="0"/>
        <v>0.30245251917113336</v>
      </c>
      <c r="S13" s="71">
        <f t="shared" si="0"/>
        <v>0.28335750919995517</v>
      </c>
      <c r="T13" s="71">
        <f>T11/T9</f>
        <v>0.30007881166229172</v>
      </c>
      <c r="U13" s="71">
        <f t="shared" ref="U13:BP13" si="1">U11/U9</f>
        <v>0.27775351532929682</v>
      </c>
      <c r="V13" s="71">
        <f t="shared" si="1"/>
        <v>0.28809902910761304</v>
      </c>
      <c r="W13" s="71">
        <f t="shared" si="1"/>
        <v>0.28272198630779866</v>
      </c>
      <c r="X13" s="71">
        <f t="shared" si="1"/>
        <v>0.31311474043104559</v>
      </c>
      <c r="Y13" s="71">
        <f t="shared" si="1"/>
        <v>0.33823860178390791</v>
      </c>
      <c r="Z13" s="71">
        <f t="shared" si="1"/>
        <v>0.34507206899548543</v>
      </c>
      <c r="AA13" s="71">
        <f t="shared" si="1"/>
        <v>0.28905320770504689</v>
      </c>
      <c r="AB13" s="71">
        <f t="shared" si="1"/>
        <v>0.30313943504514113</v>
      </c>
      <c r="AC13" s="71">
        <f t="shared" si="1"/>
        <v>0.27492372147399624</v>
      </c>
      <c r="AD13" s="71">
        <f t="shared" si="1"/>
        <v>0.32054068329646562</v>
      </c>
      <c r="AE13" s="71">
        <f t="shared" si="1"/>
        <v>0.25315936667462591</v>
      </c>
      <c r="AF13" s="71">
        <f t="shared" si="1"/>
        <v>0.17537012105056402</v>
      </c>
      <c r="AG13" s="71">
        <f t="shared" si="1"/>
        <v>0.15303233118758452</v>
      </c>
      <c r="AH13" s="71">
        <f t="shared" si="1"/>
        <v>0.18350435691715875</v>
      </c>
      <c r="AI13" s="71">
        <f t="shared" si="1"/>
        <v>0.22830320756245961</v>
      </c>
      <c r="AJ13" s="71">
        <f t="shared" si="1"/>
        <v>0.1920754931186755</v>
      </c>
      <c r="AK13" s="71">
        <f t="shared" si="1"/>
        <v>0.17856216669489025</v>
      </c>
      <c r="AL13" s="71">
        <f t="shared" si="1"/>
        <v>0.20836912648728986</v>
      </c>
      <c r="AM13" s="71">
        <f t="shared" si="1"/>
        <v>0.20470174204797184</v>
      </c>
      <c r="AN13" s="71">
        <f t="shared" si="1"/>
        <v>0.1819054103657809</v>
      </c>
      <c r="AO13" s="71">
        <f t="shared" si="1"/>
        <v>0.18368363812203733</v>
      </c>
      <c r="AP13" s="71">
        <f t="shared" si="1"/>
        <v>0.1540024757183939</v>
      </c>
      <c r="AQ13" s="71">
        <f t="shared" si="1"/>
        <v>0.17261122888675287</v>
      </c>
      <c r="AR13" s="71">
        <f t="shared" si="1"/>
        <v>0.18186485406300607</v>
      </c>
      <c r="AS13" s="71">
        <f t="shared" si="1"/>
        <v>0.15976926853114731</v>
      </c>
      <c r="AT13" s="71">
        <f t="shared" si="1"/>
        <v>0.18350715808278786</v>
      </c>
      <c r="AU13" s="71">
        <f t="shared" si="1"/>
        <v>0.16791636092783313</v>
      </c>
      <c r="AV13" s="71">
        <f t="shared" si="1"/>
        <v>0.16093920286382934</v>
      </c>
      <c r="AW13" s="71">
        <f t="shared" si="1"/>
        <v>0.13282741075424331</v>
      </c>
      <c r="AX13" s="71">
        <f t="shared" si="1"/>
        <v>0.15232531667001326</v>
      </c>
      <c r="AY13" s="71">
        <f t="shared" si="1"/>
        <v>0.14682097369734234</v>
      </c>
      <c r="AZ13" s="71">
        <f t="shared" si="1"/>
        <v>0.14295489794660543</v>
      </c>
      <c r="BA13" s="71">
        <f t="shared" si="1"/>
        <v>0.16080005227477093</v>
      </c>
      <c r="BB13" s="71">
        <f t="shared" si="1"/>
        <v>0.17035053238026973</v>
      </c>
      <c r="BC13" s="71">
        <f t="shared" si="1"/>
        <v>0.17655423175511134</v>
      </c>
      <c r="BD13" s="71">
        <f t="shared" si="1"/>
        <v>0.14536120746119957</v>
      </c>
      <c r="BE13" s="71">
        <f t="shared" si="1"/>
        <v>0.15966909117031466</v>
      </c>
      <c r="BF13" s="71">
        <f t="shared" si="1"/>
        <v>0.19550692489638427</v>
      </c>
      <c r="BG13" s="71">
        <f t="shared" si="1"/>
        <v>0.17384773416133129</v>
      </c>
      <c r="BH13" s="71">
        <f t="shared" si="1"/>
        <v>0.16730697682580067</v>
      </c>
      <c r="BI13" s="71">
        <f t="shared" si="1"/>
        <v>0.1851315050360014</v>
      </c>
      <c r="BJ13" s="71">
        <f t="shared" si="1"/>
        <v>0.21100330336132686</v>
      </c>
      <c r="BK13" s="71">
        <f t="shared" si="1"/>
        <v>0.17841762776731021</v>
      </c>
      <c r="BL13" s="71">
        <f t="shared" si="1"/>
        <v>0.17833770918676331</v>
      </c>
      <c r="BM13" s="71">
        <f t="shared" si="1"/>
        <v>0.18824865552669598</v>
      </c>
      <c r="BN13" s="71">
        <f t="shared" si="1"/>
        <v>0.14675966209724059</v>
      </c>
      <c r="BO13" s="71">
        <f t="shared" si="1"/>
        <v>0.17838648730073015</v>
      </c>
      <c r="BP13" s="71">
        <f t="shared" si="1"/>
        <v>0.15752951087870501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32"/>
  <sheetViews>
    <sheetView showGridLines="0" workbookViewId="0">
      <selection activeCell="B18" sqref="B18"/>
    </sheetView>
  </sheetViews>
  <sheetFormatPr defaultRowHeight="15" x14ac:dyDescent="0.25"/>
  <cols>
    <col min="3" max="3" width="7" bestFit="1" customWidth="1"/>
    <col min="4" max="4" width="9.5703125" bestFit="1" customWidth="1"/>
    <col min="5" max="6" width="10.5703125" bestFit="1" customWidth="1"/>
  </cols>
  <sheetData>
    <row r="3" spans="3:6" x14ac:dyDescent="0.25">
      <c r="C3" s="1"/>
      <c r="D3" s="111" t="s">
        <v>4</v>
      </c>
      <c r="E3" s="111"/>
      <c r="F3" s="111"/>
    </row>
    <row r="4" spans="3:6" x14ac:dyDescent="0.25">
      <c r="C4" s="2" t="s">
        <v>0</v>
      </c>
      <c r="D4" s="2" t="s">
        <v>1</v>
      </c>
      <c r="E4" s="2" t="s">
        <v>2</v>
      </c>
      <c r="F4" s="2" t="s">
        <v>3</v>
      </c>
    </row>
    <row r="5" spans="3:6" x14ac:dyDescent="0.25">
      <c r="C5" s="3">
        <v>201001</v>
      </c>
      <c r="D5" s="4">
        <v>3857</v>
      </c>
      <c r="E5" s="4">
        <v>55229</v>
      </c>
      <c r="F5" s="4">
        <v>59086</v>
      </c>
    </row>
    <row r="6" spans="3:6" x14ac:dyDescent="0.25">
      <c r="C6" s="3">
        <v>201002</v>
      </c>
      <c r="D6" s="4">
        <v>3252</v>
      </c>
      <c r="E6" s="4">
        <v>45502</v>
      </c>
      <c r="F6" s="4">
        <v>48754</v>
      </c>
    </row>
    <row r="7" spans="3:6" x14ac:dyDescent="0.25">
      <c r="C7" s="3">
        <v>201003</v>
      </c>
      <c r="D7" s="4">
        <v>2878</v>
      </c>
      <c r="E7" s="4">
        <v>48426</v>
      </c>
      <c r="F7" s="4">
        <v>51304</v>
      </c>
    </row>
    <row r="8" spans="3:6" x14ac:dyDescent="0.25">
      <c r="C8" s="3">
        <v>201004</v>
      </c>
      <c r="D8" s="4">
        <v>2602</v>
      </c>
      <c r="E8" s="4">
        <v>39396</v>
      </c>
      <c r="F8" s="4">
        <v>41998</v>
      </c>
    </row>
    <row r="9" spans="3:6" x14ac:dyDescent="0.25">
      <c r="C9" s="3">
        <v>201005</v>
      </c>
      <c r="D9" s="4">
        <v>2593</v>
      </c>
      <c r="E9" s="4">
        <v>36833</v>
      </c>
      <c r="F9" s="4">
        <v>39426</v>
      </c>
    </row>
    <row r="10" spans="3:6" x14ac:dyDescent="0.25">
      <c r="C10" s="3">
        <v>201006</v>
      </c>
      <c r="D10" s="4">
        <v>3009</v>
      </c>
      <c r="E10" s="4">
        <v>34763</v>
      </c>
      <c r="F10" s="4">
        <v>37772</v>
      </c>
    </row>
    <row r="11" spans="3:6" x14ac:dyDescent="0.25">
      <c r="C11" s="3">
        <v>201007</v>
      </c>
      <c r="D11" s="4">
        <v>2783</v>
      </c>
      <c r="E11" s="4">
        <v>34434</v>
      </c>
      <c r="F11" s="4">
        <v>37217</v>
      </c>
    </row>
    <row r="12" spans="3:6" x14ac:dyDescent="0.25">
      <c r="C12" s="3">
        <v>201008</v>
      </c>
      <c r="D12" s="4">
        <v>2904</v>
      </c>
      <c r="E12" s="4">
        <v>39201</v>
      </c>
      <c r="F12" s="4">
        <v>42105</v>
      </c>
    </row>
    <row r="13" spans="3:6" x14ac:dyDescent="0.25">
      <c r="C13" s="3">
        <v>201009</v>
      </c>
      <c r="D13" s="4">
        <v>2357</v>
      </c>
      <c r="E13" s="4">
        <v>40338</v>
      </c>
      <c r="F13" s="4">
        <v>42695</v>
      </c>
    </row>
    <row r="14" spans="3:6" x14ac:dyDescent="0.25">
      <c r="C14" s="3">
        <v>201010</v>
      </c>
      <c r="D14" s="4">
        <v>1749</v>
      </c>
      <c r="E14" s="4">
        <v>29993</v>
      </c>
      <c r="F14" s="4">
        <v>31742</v>
      </c>
    </row>
    <row r="15" spans="3:6" x14ac:dyDescent="0.25">
      <c r="C15" s="3">
        <v>201011</v>
      </c>
      <c r="D15" s="4">
        <v>1224</v>
      </c>
      <c r="E15" s="4">
        <v>26322</v>
      </c>
      <c r="F15" s="4">
        <v>27546</v>
      </c>
    </row>
    <row r="16" spans="3:6" x14ac:dyDescent="0.25">
      <c r="C16" s="3">
        <v>201012</v>
      </c>
      <c r="D16" s="4">
        <v>1315</v>
      </c>
      <c r="E16" s="4">
        <v>25132</v>
      </c>
      <c r="F16" s="4">
        <v>26447</v>
      </c>
    </row>
    <row r="17" spans="3:6" x14ac:dyDescent="0.25">
      <c r="C17" s="3">
        <v>201101</v>
      </c>
      <c r="D17" s="4">
        <v>1161</v>
      </c>
      <c r="E17" s="4">
        <v>26127</v>
      </c>
      <c r="F17" s="4">
        <v>27288</v>
      </c>
    </row>
    <row r="18" spans="3:6" x14ac:dyDescent="0.25">
      <c r="C18" s="3">
        <v>201102</v>
      </c>
      <c r="D18" s="4">
        <v>878</v>
      </c>
      <c r="E18" s="4">
        <v>23882</v>
      </c>
      <c r="F18" s="4">
        <v>24760</v>
      </c>
    </row>
    <row r="19" spans="3:6" x14ac:dyDescent="0.25">
      <c r="C19" s="3">
        <v>201103</v>
      </c>
      <c r="D19" s="4">
        <v>896</v>
      </c>
      <c r="E19" s="4">
        <v>24062</v>
      </c>
      <c r="F19" s="4">
        <v>24958</v>
      </c>
    </row>
    <row r="20" spans="3:6" x14ac:dyDescent="0.25">
      <c r="C20" s="3">
        <v>201104</v>
      </c>
      <c r="D20" s="4">
        <v>601</v>
      </c>
      <c r="E20" s="4">
        <v>16601</v>
      </c>
      <c r="F20" s="4">
        <v>17202</v>
      </c>
    </row>
    <row r="21" spans="3:6" x14ac:dyDescent="0.25">
      <c r="C21" s="3">
        <v>201105</v>
      </c>
      <c r="D21" s="4">
        <v>487</v>
      </c>
      <c r="E21" s="4">
        <v>15915</v>
      </c>
      <c r="F21" s="4">
        <v>16402</v>
      </c>
    </row>
    <row r="22" spans="3:6" x14ac:dyDescent="0.25">
      <c r="C22" s="3">
        <v>201106</v>
      </c>
      <c r="D22" s="4">
        <v>485</v>
      </c>
      <c r="E22" s="4">
        <v>16339</v>
      </c>
      <c r="F22" s="4">
        <v>16824</v>
      </c>
    </row>
    <row r="23" spans="3:6" x14ac:dyDescent="0.25">
      <c r="C23" s="3">
        <v>201107</v>
      </c>
      <c r="D23" s="4">
        <v>533</v>
      </c>
      <c r="E23" s="4">
        <v>16769</v>
      </c>
      <c r="F23" s="4">
        <v>17302</v>
      </c>
    </row>
    <row r="24" spans="3:6" x14ac:dyDescent="0.25">
      <c r="C24" s="3">
        <v>201108</v>
      </c>
      <c r="D24" s="4">
        <v>625</v>
      </c>
      <c r="E24" s="4">
        <v>18118</v>
      </c>
      <c r="F24" s="4">
        <v>18743</v>
      </c>
    </row>
    <row r="25" spans="3:6" x14ac:dyDescent="0.25">
      <c r="C25" s="3">
        <v>201109</v>
      </c>
      <c r="D25" s="4">
        <v>538</v>
      </c>
      <c r="E25" s="4">
        <v>15095</v>
      </c>
      <c r="F25" s="4">
        <v>15633</v>
      </c>
    </row>
    <row r="26" spans="3:6" x14ac:dyDescent="0.25">
      <c r="C26" s="3">
        <v>201110</v>
      </c>
      <c r="D26" s="4">
        <v>545</v>
      </c>
      <c r="E26" s="4">
        <v>14818</v>
      </c>
      <c r="F26" s="4">
        <v>15363</v>
      </c>
    </row>
    <row r="27" spans="3:6" x14ac:dyDescent="0.25">
      <c r="C27" s="3">
        <v>201111</v>
      </c>
      <c r="D27" s="4">
        <v>586</v>
      </c>
      <c r="E27" s="4">
        <v>10983</v>
      </c>
      <c r="F27" s="4">
        <v>11569</v>
      </c>
    </row>
    <row r="28" spans="3:6" x14ac:dyDescent="0.25">
      <c r="C28" s="3">
        <v>201112</v>
      </c>
      <c r="D28" s="4">
        <v>568</v>
      </c>
      <c r="E28" s="4">
        <v>7200</v>
      </c>
      <c r="F28" s="4">
        <v>7768</v>
      </c>
    </row>
    <row r="29" spans="3:6" x14ac:dyDescent="0.25">
      <c r="C29" s="3">
        <v>201201</v>
      </c>
      <c r="D29" s="4">
        <v>656</v>
      </c>
      <c r="E29" s="4">
        <v>7088</v>
      </c>
      <c r="F29" s="4">
        <v>7744</v>
      </c>
    </row>
    <row r="30" spans="3:6" x14ac:dyDescent="0.25">
      <c r="C30" s="3">
        <v>201202</v>
      </c>
      <c r="D30" s="4">
        <v>491</v>
      </c>
      <c r="E30" s="4">
        <v>6114</v>
      </c>
      <c r="F30" s="4">
        <v>6605</v>
      </c>
    </row>
    <row r="31" spans="3:6" x14ac:dyDescent="0.25">
      <c r="C31" s="3">
        <v>201203</v>
      </c>
      <c r="D31" s="4">
        <v>423</v>
      </c>
      <c r="E31" s="4">
        <v>6579</v>
      </c>
      <c r="F31" s="4">
        <v>7002</v>
      </c>
    </row>
    <row r="32" spans="3:6" x14ac:dyDescent="0.25">
      <c r="C32" s="3">
        <v>201204</v>
      </c>
      <c r="D32" s="4">
        <v>189</v>
      </c>
      <c r="E32" s="4">
        <v>5845</v>
      </c>
      <c r="F32" s="4">
        <v>6034</v>
      </c>
    </row>
  </sheetData>
  <mergeCells count="1">
    <mergeCell ref="D3:F3"/>
  </mergeCells>
  <pageMargins left="0.7" right="0.7" top="0.75" bottom="0.75" header="0.3" footer="0.3"/>
  <pageSetup paperSize="0" orientation="portrait" horizontalDpi="15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2"/>
  <sheetViews>
    <sheetView showGridLines="0" zoomScale="70" zoomScaleNormal="70" workbookViewId="0">
      <pane xSplit="1" topLeftCell="B1" activePane="topRight" state="frozen"/>
      <selection pane="topRight" activeCell="P31" sqref="P31"/>
    </sheetView>
  </sheetViews>
  <sheetFormatPr defaultRowHeight="15.75" x14ac:dyDescent="0.25"/>
  <cols>
    <col min="1" max="1" width="57.42578125" style="112" customWidth="1"/>
    <col min="2" max="3" width="8.140625" style="112" customWidth="1"/>
    <col min="4" max="4" width="17.85546875" style="112" customWidth="1"/>
    <col min="5" max="10" width="8.140625" style="112" customWidth="1"/>
    <col min="11" max="11" width="23.42578125" style="112" customWidth="1"/>
    <col min="12" max="44" width="8.140625" style="112" customWidth="1"/>
    <col min="45" max="16384" width="9.140625" style="112"/>
  </cols>
  <sheetData>
    <row r="1" spans="1:44" x14ac:dyDescent="0.25">
      <c r="B1" s="113" t="s">
        <v>44</v>
      </c>
      <c r="C1" s="114"/>
      <c r="D1" s="114"/>
      <c r="E1" s="114"/>
      <c r="F1" s="114"/>
      <c r="G1" s="114"/>
      <c r="H1" s="115"/>
      <c r="I1" s="116" t="s">
        <v>45</v>
      </c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8"/>
      <c r="AN1" s="108" t="s">
        <v>46</v>
      </c>
      <c r="AO1" s="109"/>
      <c r="AP1" s="109"/>
      <c r="AQ1" s="109"/>
      <c r="AR1" s="110"/>
    </row>
    <row r="2" spans="1:44" x14ac:dyDescent="0.25">
      <c r="A2" s="119" t="s">
        <v>80</v>
      </c>
      <c r="B2" s="120">
        <v>41030</v>
      </c>
      <c r="C2" s="121">
        <v>41061</v>
      </c>
      <c r="D2" s="121">
        <v>41091</v>
      </c>
      <c r="E2" s="121">
        <v>41122</v>
      </c>
      <c r="F2" s="121">
        <v>41153</v>
      </c>
      <c r="G2" s="121">
        <v>41183</v>
      </c>
      <c r="H2" s="122">
        <v>41214</v>
      </c>
      <c r="I2" s="123">
        <v>41244</v>
      </c>
      <c r="J2" s="124">
        <v>41275</v>
      </c>
      <c r="K2" s="124">
        <v>41306</v>
      </c>
      <c r="L2" s="124">
        <v>41334</v>
      </c>
      <c r="M2" s="124">
        <v>41365</v>
      </c>
      <c r="N2" s="124">
        <v>41395</v>
      </c>
      <c r="O2" s="124">
        <v>41426</v>
      </c>
      <c r="P2" s="124">
        <v>41456</v>
      </c>
      <c r="Q2" s="124">
        <v>41487</v>
      </c>
      <c r="R2" s="124">
        <v>41518</v>
      </c>
      <c r="S2" s="124">
        <v>41548</v>
      </c>
      <c r="T2" s="124">
        <v>41579</v>
      </c>
      <c r="U2" s="124">
        <v>41609</v>
      </c>
      <c r="V2" s="124">
        <v>41640</v>
      </c>
      <c r="W2" s="124">
        <v>41671</v>
      </c>
      <c r="X2" s="124">
        <v>41699</v>
      </c>
      <c r="Y2" s="124">
        <v>41730</v>
      </c>
      <c r="Z2" s="124">
        <v>41760</v>
      </c>
      <c r="AA2" s="124">
        <v>41791</v>
      </c>
      <c r="AB2" s="124">
        <v>41821</v>
      </c>
      <c r="AC2" s="124">
        <v>41852</v>
      </c>
      <c r="AD2" s="124">
        <v>41883</v>
      </c>
      <c r="AE2" s="124">
        <v>41913</v>
      </c>
      <c r="AF2" s="124">
        <v>41944</v>
      </c>
      <c r="AG2" s="124">
        <v>41974</v>
      </c>
      <c r="AH2" s="124">
        <v>42005</v>
      </c>
      <c r="AI2" s="124">
        <v>42036</v>
      </c>
      <c r="AJ2" s="124">
        <v>42064</v>
      </c>
      <c r="AK2" s="124">
        <v>42095</v>
      </c>
      <c r="AL2" s="124">
        <v>42125</v>
      </c>
      <c r="AM2" s="125">
        <v>42156</v>
      </c>
      <c r="AN2" s="126">
        <v>42186</v>
      </c>
      <c r="AO2" s="127">
        <v>42217</v>
      </c>
      <c r="AP2" s="127">
        <v>42248</v>
      </c>
      <c r="AQ2" s="127">
        <v>42278</v>
      </c>
      <c r="AR2" s="128">
        <v>42309</v>
      </c>
    </row>
    <row r="3" spans="1:44" x14ac:dyDescent="0.25">
      <c r="A3" s="119" t="s">
        <v>82</v>
      </c>
      <c r="B3" s="129">
        <v>1655</v>
      </c>
      <c r="C3" s="129">
        <v>2504</v>
      </c>
      <c r="D3" s="129">
        <v>2640</v>
      </c>
      <c r="E3" s="129">
        <v>2375</v>
      </c>
      <c r="F3" s="129">
        <v>2634</v>
      </c>
      <c r="G3" s="129">
        <f t="shared" ref="G3:O3" si="0">G4/0.06</f>
        <v>3283.3333333333335</v>
      </c>
      <c r="H3" s="129">
        <f t="shared" si="0"/>
        <v>3050</v>
      </c>
      <c r="I3" s="130">
        <f t="shared" si="0"/>
        <v>1650</v>
      </c>
      <c r="J3" s="130">
        <f t="shared" si="0"/>
        <v>2550</v>
      </c>
      <c r="K3" s="130">
        <f t="shared" si="0"/>
        <v>2433.3333333333335</v>
      </c>
      <c r="L3" s="130">
        <f t="shared" si="0"/>
        <v>3150</v>
      </c>
      <c r="M3" s="130">
        <f t="shared" si="0"/>
        <v>3333.3333333333335</v>
      </c>
      <c r="N3" s="130">
        <f t="shared" si="0"/>
        <v>2483.3333333333335</v>
      </c>
      <c r="O3" s="130">
        <f t="shared" si="0"/>
        <v>2350</v>
      </c>
      <c r="P3" s="130">
        <f>P4/0.06</f>
        <v>2600</v>
      </c>
      <c r="Q3" s="130">
        <v>2476</v>
      </c>
      <c r="R3" s="130">
        <v>3843</v>
      </c>
      <c r="S3" s="130">
        <v>2769</v>
      </c>
      <c r="T3" s="130">
        <v>3254</v>
      </c>
      <c r="U3" s="130">
        <v>3514</v>
      </c>
      <c r="V3" s="130">
        <v>4045</v>
      </c>
      <c r="W3" s="130">
        <v>3815</v>
      </c>
      <c r="X3" s="130">
        <v>2957</v>
      </c>
      <c r="Y3" s="130">
        <v>2292</v>
      </c>
      <c r="Z3" s="130">
        <v>1863</v>
      </c>
      <c r="AA3" s="130">
        <v>1181</v>
      </c>
      <c r="AB3" s="130">
        <v>1379</v>
      </c>
      <c r="AC3" s="130">
        <v>1443</v>
      </c>
      <c r="AD3" s="130">
        <v>1631</v>
      </c>
      <c r="AE3" s="130">
        <v>1743</v>
      </c>
      <c r="AF3" s="130">
        <v>1714</v>
      </c>
      <c r="AG3" s="130">
        <v>1429</v>
      </c>
      <c r="AH3" s="130">
        <v>1549</v>
      </c>
      <c r="AI3" s="130">
        <v>1478</v>
      </c>
      <c r="AJ3" s="130">
        <v>1315</v>
      </c>
      <c r="AK3" s="130">
        <v>1267</v>
      </c>
      <c r="AL3" s="130">
        <v>1268</v>
      </c>
      <c r="AM3" s="130">
        <v>1311</v>
      </c>
      <c r="AN3" s="131">
        <v>1325</v>
      </c>
      <c r="AO3" s="131">
        <v>1256</v>
      </c>
      <c r="AP3" s="131">
        <v>1378</v>
      </c>
      <c r="AQ3" s="131">
        <v>1426</v>
      </c>
      <c r="AR3" s="131">
        <v>479</v>
      </c>
    </row>
    <row r="4" spans="1:44" x14ac:dyDescent="0.25">
      <c r="A4" s="119" t="s">
        <v>6</v>
      </c>
      <c r="B4" s="132">
        <v>165</v>
      </c>
      <c r="C4" s="132">
        <v>170</v>
      </c>
      <c r="D4" s="132">
        <v>169</v>
      </c>
      <c r="E4" s="132">
        <v>227</v>
      </c>
      <c r="F4" s="132">
        <v>180</v>
      </c>
      <c r="G4" s="132">
        <v>197</v>
      </c>
      <c r="H4" s="132">
        <v>183</v>
      </c>
      <c r="I4" s="133">
        <v>99</v>
      </c>
      <c r="J4" s="133">
        <v>153</v>
      </c>
      <c r="K4" s="133">
        <v>146</v>
      </c>
      <c r="L4" s="133">
        <v>189</v>
      </c>
      <c r="M4" s="133">
        <v>200</v>
      </c>
      <c r="N4" s="133">
        <v>149</v>
      </c>
      <c r="O4" s="133">
        <v>141</v>
      </c>
      <c r="P4" s="133">
        <v>156</v>
      </c>
      <c r="Q4" s="133">
        <v>176</v>
      </c>
      <c r="R4" s="133">
        <v>158</v>
      </c>
      <c r="S4" s="133">
        <v>136</v>
      </c>
      <c r="T4" s="133">
        <v>150</v>
      </c>
      <c r="U4" s="133">
        <v>121</v>
      </c>
      <c r="V4" s="133">
        <v>158</v>
      </c>
      <c r="W4" s="133">
        <v>173</v>
      </c>
      <c r="X4" s="133">
        <v>166</v>
      </c>
      <c r="Y4" s="133">
        <v>129</v>
      </c>
      <c r="Z4" s="133">
        <v>117</v>
      </c>
      <c r="AA4" s="133">
        <v>113</v>
      </c>
      <c r="AB4" s="133">
        <v>117</v>
      </c>
      <c r="AC4" s="133">
        <v>141</v>
      </c>
      <c r="AD4" s="133">
        <v>136</v>
      </c>
      <c r="AE4" s="133">
        <v>153</v>
      </c>
      <c r="AF4" s="133">
        <v>108</v>
      </c>
      <c r="AG4" s="133">
        <v>77</v>
      </c>
      <c r="AH4" s="133">
        <v>83</v>
      </c>
      <c r="AI4" s="133">
        <v>82</v>
      </c>
      <c r="AJ4" s="133">
        <v>105</v>
      </c>
      <c r="AK4" s="133">
        <v>96</v>
      </c>
      <c r="AL4" s="133">
        <v>79</v>
      </c>
      <c r="AM4" s="133">
        <v>80</v>
      </c>
      <c r="AN4" s="134">
        <v>58</v>
      </c>
      <c r="AO4" s="134">
        <v>64</v>
      </c>
      <c r="AP4" s="134">
        <v>70</v>
      </c>
      <c r="AQ4" s="134">
        <v>88</v>
      </c>
      <c r="AR4" s="134">
        <v>68</v>
      </c>
    </row>
    <row r="5" spans="1:44" x14ac:dyDescent="0.25">
      <c r="A5" s="119" t="s">
        <v>5</v>
      </c>
      <c r="B5" s="132">
        <v>61</v>
      </c>
      <c r="C5" s="132">
        <v>67</v>
      </c>
      <c r="D5" s="132">
        <v>68</v>
      </c>
      <c r="E5" s="132">
        <v>85</v>
      </c>
      <c r="F5" s="132">
        <v>53</v>
      </c>
      <c r="G5" s="132">
        <v>63</v>
      </c>
      <c r="H5" s="132">
        <v>63</v>
      </c>
      <c r="I5" s="133">
        <v>35</v>
      </c>
      <c r="J5" s="133">
        <v>53</v>
      </c>
      <c r="K5" s="133">
        <v>46</v>
      </c>
      <c r="L5" s="133">
        <v>43</v>
      </c>
      <c r="M5" s="133">
        <v>42</v>
      </c>
      <c r="N5" s="135">
        <v>41</v>
      </c>
      <c r="O5" s="133">
        <v>42</v>
      </c>
      <c r="P5" s="133">
        <v>48</v>
      </c>
      <c r="Q5" s="133">
        <v>46</v>
      </c>
      <c r="R5" s="133">
        <v>35</v>
      </c>
      <c r="S5" s="133">
        <v>33</v>
      </c>
      <c r="T5" s="133">
        <v>17</v>
      </c>
      <c r="U5" s="133">
        <v>29</v>
      </c>
      <c r="V5" s="133">
        <v>32</v>
      </c>
      <c r="W5" s="133">
        <v>43</v>
      </c>
      <c r="X5" s="133">
        <v>37</v>
      </c>
      <c r="Y5" s="133">
        <v>25</v>
      </c>
      <c r="Z5" s="133">
        <v>21</v>
      </c>
      <c r="AA5" s="133">
        <v>30</v>
      </c>
      <c r="AB5" s="133">
        <v>30</v>
      </c>
      <c r="AC5" s="133">
        <v>36</v>
      </c>
      <c r="AD5" s="133">
        <v>28</v>
      </c>
      <c r="AE5" s="133">
        <v>41</v>
      </c>
      <c r="AF5" s="133">
        <v>22</v>
      </c>
      <c r="AG5" s="133">
        <v>17</v>
      </c>
      <c r="AH5" s="133">
        <v>26</v>
      </c>
      <c r="AI5" s="133">
        <v>27</v>
      </c>
      <c r="AJ5" s="133">
        <v>18</v>
      </c>
      <c r="AK5" s="133">
        <v>30</v>
      </c>
      <c r="AL5" s="133">
        <v>14</v>
      </c>
      <c r="AM5" s="133">
        <v>20</v>
      </c>
      <c r="AN5" s="134">
        <v>14</v>
      </c>
      <c r="AO5" s="134">
        <v>19</v>
      </c>
      <c r="AP5" s="134">
        <v>14</v>
      </c>
      <c r="AQ5" s="134">
        <v>22</v>
      </c>
      <c r="AR5" s="134">
        <v>20</v>
      </c>
    </row>
    <row r="6" spans="1:44" hidden="1" x14ac:dyDescent="0.25">
      <c r="A6" s="119" t="s">
        <v>7</v>
      </c>
      <c r="B6" s="132">
        <v>637061</v>
      </c>
      <c r="C6" s="132">
        <v>836833</v>
      </c>
      <c r="D6" s="132">
        <v>707763</v>
      </c>
      <c r="E6" s="132">
        <v>916492</v>
      </c>
      <c r="F6" s="132">
        <v>481484</v>
      </c>
      <c r="G6" s="132">
        <v>609915</v>
      </c>
      <c r="H6" s="132">
        <v>563011</v>
      </c>
      <c r="I6" s="133">
        <v>556592</v>
      </c>
      <c r="J6" s="133">
        <v>587836</v>
      </c>
      <c r="K6" s="133">
        <v>501962</v>
      </c>
      <c r="L6" s="133">
        <v>530884</v>
      </c>
      <c r="M6" s="133">
        <v>516228</v>
      </c>
      <c r="N6" s="133">
        <f>AVERAGE(K6:M6)</f>
        <v>516358</v>
      </c>
      <c r="O6" s="133">
        <v>331563</v>
      </c>
      <c r="P6" s="133">
        <v>384299</v>
      </c>
      <c r="Q6" s="133">
        <v>435876</v>
      </c>
      <c r="R6" s="133">
        <v>405368</v>
      </c>
      <c r="S6" s="133">
        <v>251820</v>
      </c>
      <c r="T6" s="133">
        <v>334551</v>
      </c>
      <c r="U6" s="133">
        <v>262444</v>
      </c>
      <c r="V6" s="133">
        <v>282821</v>
      </c>
      <c r="W6" s="133">
        <v>425116</v>
      </c>
      <c r="X6" s="133">
        <v>309441</v>
      </c>
      <c r="Y6" s="133">
        <v>193213</v>
      </c>
      <c r="Z6" s="133">
        <v>303310</v>
      </c>
      <c r="AA6" s="133">
        <v>361443</v>
      </c>
      <c r="AB6" s="133">
        <v>325079</v>
      </c>
      <c r="AC6" s="133">
        <v>377859</v>
      </c>
      <c r="AD6" s="133">
        <v>326540</v>
      </c>
      <c r="AE6" s="133">
        <v>470491</v>
      </c>
      <c r="AF6" s="133">
        <v>413557</v>
      </c>
      <c r="AG6" s="133">
        <v>397033</v>
      </c>
      <c r="AH6" s="133">
        <v>419561</v>
      </c>
      <c r="AI6" s="133">
        <v>299320</v>
      </c>
      <c r="AJ6" s="133">
        <v>317045</v>
      </c>
      <c r="AK6" s="133">
        <v>358651</v>
      </c>
      <c r="AL6" s="133">
        <v>322460</v>
      </c>
      <c r="AM6" s="133">
        <v>270872</v>
      </c>
      <c r="AN6" s="134">
        <v>265814</v>
      </c>
      <c r="AO6" s="134">
        <v>281622</v>
      </c>
      <c r="AP6" s="134">
        <v>248295</v>
      </c>
      <c r="AQ6" s="134">
        <v>234988</v>
      </c>
      <c r="AR6" s="134">
        <v>210492</v>
      </c>
    </row>
    <row r="7" spans="1:44" hidden="1" x14ac:dyDescent="0.25">
      <c r="A7" s="119"/>
      <c r="B7" s="132"/>
      <c r="C7" s="132"/>
      <c r="D7" s="132"/>
      <c r="E7" s="132"/>
      <c r="F7" s="132"/>
      <c r="G7" s="132"/>
      <c r="H7" s="132"/>
      <c r="I7" s="133"/>
      <c r="J7" s="133"/>
      <c r="K7" s="133"/>
      <c r="L7" s="133"/>
      <c r="M7" s="133"/>
      <c r="N7" s="135"/>
      <c r="O7" s="135"/>
      <c r="P7" s="135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4"/>
      <c r="AO7" s="134"/>
      <c r="AP7" s="134"/>
      <c r="AQ7" s="134"/>
      <c r="AR7" s="134"/>
    </row>
    <row r="8" spans="1:44" hidden="1" x14ac:dyDescent="0.25">
      <c r="A8" s="137" t="s">
        <v>42</v>
      </c>
      <c r="B8" s="132">
        <f>B4-B5</f>
        <v>104</v>
      </c>
      <c r="C8" s="132">
        <f t="shared" ref="C8:AR8" si="1">C4-C5</f>
        <v>103</v>
      </c>
      <c r="D8" s="132">
        <f t="shared" si="1"/>
        <v>101</v>
      </c>
      <c r="E8" s="132">
        <f t="shared" si="1"/>
        <v>142</v>
      </c>
      <c r="F8" s="132">
        <f t="shared" si="1"/>
        <v>127</v>
      </c>
      <c r="G8" s="132">
        <f t="shared" si="1"/>
        <v>134</v>
      </c>
      <c r="H8" s="132">
        <f t="shared" si="1"/>
        <v>120</v>
      </c>
      <c r="I8" s="133">
        <f t="shared" si="1"/>
        <v>64</v>
      </c>
      <c r="J8" s="133">
        <f t="shared" si="1"/>
        <v>100</v>
      </c>
      <c r="K8" s="133">
        <f t="shared" si="1"/>
        <v>100</v>
      </c>
      <c r="L8" s="133">
        <f t="shared" si="1"/>
        <v>146</v>
      </c>
      <c r="M8" s="133">
        <f t="shared" si="1"/>
        <v>158</v>
      </c>
      <c r="N8" s="133">
        <f t="shared" si="1"/>
        <v>108</v>
      </c>
      <c r="O8" s="133">
        <f t="shared" si="1"/>
        <v>99</v>
      </c>
      <c r="P8" s="133">
        <f t="shared" si="1"/>
        <v>108</v>
      </c>
      <c r="Q8" s="133">
        <f t="shared" si="1"/>
        <v>130</v>
      </c>
      <c r="R8" s="133">
        <f t="shared" si="1"/>
        <v>123</v>
      </c>
      <c r="S8" s="133">
        <f t="shared" si="1"/>
        <v>103</v>
      </c>
      <c r="T8" s="133">
        <f t="shared" si="1"/>
        <v>133</v>
      </c>
      <c r="U8" s="133">
        <f t="shared" si="1"/>
        <v>92</v>
      </c>
      <c r="V8" s="133">
        <f t="shared" si="1"/>
        <v>126</v>
      </c>
      <c r="W8" s="133">
        <f t="shared" si="1"/>
        <v>130</v>
      </c>
      <c r="X8" s="133">
        <f t="shared" si="1"/>
        <v>129</v>
      </c>
      <c r="Y8" s="133">
        <f t="shared" si="1"/>
        <v>104</v>
      </c>
      <c r="Z8" s="133">
        <f t="shared" si="1"/>
        <v>96</v>
      </c>
      <c r="AA8" s="133">
        <f t="shared" si="1"/>
        <v>83</v>
      </c>
      <c r="AB8" s="133">
        <f t="shared" si="1"/>
        <v>87</v>
      </c>
      <c r="AC8" s="133">
        <f t="shared" si="1"/>
        <v>105</v>
      </c>
      <c r="AD8" s="133">
        <f t="shared" si="1"/>
        <v>108</v>
      </c>
      <c r="AE8" s="133">
        <f t="shared" si="1"/>
        <v>112</v>
      </c>
      <c r="AF8" s="133">
        <f t="shared" si="1"/>
        <v>86</v>
      </c>
      <c r="AG8" s="133">
        <f t="shared" si="1"/>
        <v>60</v>
      </c>
      <c r="AH8" s="133">
        <f t="shared" si="1"/>
        <v>57</v>
      </c>
      <c r="AI8" s="133">
        <f t="shared" si="1"/>
        <v>55</v>
      </c>
      <c r="AJ8" s="133">
        <f t="shared" si="1"/>
        <v>87</v>
      </c>
      <c r="AK8" s="133">
        <f t="shared" si="1"/>
        <v>66</v>
      </c>
      <c r="AL8" s="133">
        <f t="shared" si="1"/>
        <v>65</v>
      </c>
      <c r="AM8" s="133">
        <f t="shared" si="1"/>
        <v>60</v>
      </c>
      <c r="AN8" s="134">
        <f t="shared" si="1"/>
        <v>44</v>
      </c>
      <c r="AO8" s="134">
        <f t="shared" si="1"/>
        <v>45</v>
      </c>
      <c r="AP8" s="134">
        <f t="shared" si="1"/>
        <v>56</v>
      </c>
      <c r="AQ8" s="134">
        <f t="shared" si="1"/>
        <v>66</v>
      </c>
      <c r="AR8" s="134">
        <f t="shared" si="1"/>
        <v>48</v>
      </c>
    </row>
    <row r="9" spans="1:44" hidden="1" x14ac:dyDescent="0.25">
      <c r="A9" s="137" t="s">
        <v>43</v>
      </c>
      <c r="B9" s="132">
        <f>B8/2</f>
        <v>52</v>
      </c>
      <c r="C9" s="132">
        <f t="shared" ref="C9:AR9" si="2">C8/2</f>
        <v>51.5</v>
      </c>
      <c r="D9" s="132">
        <f t="shared" si="2"/>
        <v>50.5</v>
      </c>
      <c r="E9" s="132">
        <f t="shared" si="2"/>
        <v>71</v>
      </c>
      <c r="F9" s="132">
        <f t="shared" si="2"/>
        <v>63.5</v>
      </c>
      <c r="G9" s="132">
        <f t="shared" si="2"/>
        <v>67</v>
      </c>
      <c r="H9" s="132">
        <f t="shared" si="2"/>
        <v>60</v>
      </c>
      <c r="I9" s="133">
        <f t="shared" si="2"/>
        <v>32</v>
      </c>
      <c r="J9" s="133">
        <f t="shared" si="2"/>
        <v>50</v>
      </c>
      <c r="K9" s="133">
        <f t="shared" si="2"/>
        <v>50</v>
      </c>
      <c r="L9" s="133">
        <f t="shared" si="2"/>
        <v>73</v>
      </c>
      <c r="M9" s="133">
        <f t="shared" si="2"/>
        <v>79</v>
      </c>
      <c r="N9" s="133">
        <f t="shared" si="2"/>
        <v>54</v>
      </c>
      <c r="O9" s="133">
        <f t="shared" si="2"/>
        <v>49.5</v>
      </c>
      <c r="P9" s="133">
        <f t="shared" si="2"/>
        <v>54</v>
      </c>
      <c r="Q9" s="133">
        <f t="shared" si="2"/>
        <v>65</v>
      </c>
      <c r="R9" s="133">
        <f t="shared" si="2"/>
        <v>61.5</v>
      </c>
      <c r="S9" s="133">
        <f t="shared" si="2"/>
        <v>51.5</v>
      </c>
      <c r="T9" s="133">
        <f t="shared" si="2"/>
        <v>66.5</v>
      </c>
      <c r="U9" s="133">
        <f t="shared" si="2"/>
        <v>46</v>
      </c>
      <c r="V9" s="133">
        <f t="shared" si="2"/>
        <v>63</v>
      </c>
      <c r="W9" s="133">
        <f t="shared" si="2"/>
        <v>65</v>
      </c>
      <c r="X9" s="133">
        <f t="shared" si="2"/>
        <v>64.5</v>
      </c>
      <c r="Y9" s="133">
        <f t="shared" si="2"/>
        <v>52</v>
      </c>
      <c r="Z9" s="133">
        <f t="shared" si="2"/>
        <v>48</v>
      </c>
      <c r="AA9" s="133">
        <f t="shared" si="2"/>
        <v>41.5</v>
      </c>
      <c r="AB9" s="133">
        <f t="shared" si="2"/>
        <v>43.5</v>
      </c>
      <c r="AC9" s="133">
        <f t="shared" si="2"/>
        <v>52.5</v>
      </c>
      <c r="AD9" s="133">
        <f t="shared" si="2"/>
        <v>54</v>
      </c>
      <c r="AE9" s="133">
        <f t="shared" si="2"/>
        <v>56</v>
      </c>
      <c r="AF9" s="133">
        <f t="shared" si="2"/>
        <v>43</v>
      </c>
      <c r="AG9" s="133">
        <f t="shared" si="2"/>
        <v>30</v>
      </c>
      <c r="AH9" s="133">
        <f t="shared" si="2"/>
        <v>28.5</v>
      </c>
      <c r="AI9" s="133">
        <f t="shared" si="2"/>
        <v>27.5</v>
      </c>
      <c r="AJ9" s="133">
        <f t="shared" si="2"/>
        <v>43.5</v>
      </c>
      <c r="AK9" s="133">
        <f t="shared" si="2"/>
        <v>33</v>
      </c>
      <c r="AL9" s="133">
        <f t="shared" si="2"/>
        <v>32.5</v>
      </c>
      <c r="AM9" s="133">
        <f t="shared" si="2"/>
        <v>30</v>
      </c>
      <c r="AN9" s="134">
        <f t="shared" si="2"/>
        <v>22</v>
      </c>
      <c r="AO9" s="134">
        <f t="shared" si="2"/>
        <v>22.5</v>
      </c>
      <c r="AP9" s="134">
        <f t="shared" si="2"/>
        <v>28</v>
      </c>
      <c r="AQ9" s="134">
        <f t="shared" si="2"/>
        <v>33</v>
      </c>
      <c r="AR9" s="134">
        <f t="shared" si="2"/>
        <v>24</v>
      </c>
    </row>
    <row r="10" spans="1:44" hidden="1" x14ac:dyDescent="0.25">
      <c r="A10" s="138"/>
      <c r="B10" s="132">
        <f>B5+B9</f>
        <v>113</v>
      </c>
      <c r="C10" s="132">
        <f t="shared" ref="C10:AR10" si="3">C5+C9</f>
        <v>118.5</v>
      </c>
      <c r="D10" s="132">
        <f t="shared" si="3"/>
        <v>118.5</v>
      </c>
      <c r="E10" s="132">
        <f t="shared" si="3"/>
        <v>156</v>
      </c>
      <c r="F10" s="132">
        <f t="shared" si="3"/>
        <v>116.5</v>
      </c>
      <c r="G10" s="132">
        <f t="shared" si="3"/>
        <v>130</v>
      </c>
      <c r="H10" s="132">
        <f t="shared" si="3"/>
        <v>123</v>
      </c>
      <c r="I10" s="133">
        <f>I5+I9</f>
        <v>67</v>
      </c>
      <c r="J10" s="133">
        <f t="shared" si="3"/>
        <v>103</v>
      </c>
      <c r="K10" s="133">
        <f t="shared" si="3"/>
        <v>96</v>
      </c>
      <c r="L10" s="133">
        <f t="shared" si="3"/>
        <v>116</v>
      </c>
      <c r="M10" s="133">
        <f t="shared" si="3"/>
        <v>121</v>
      </c>
      <c r="N10" s="133">
        <f t="shared" si="3"/>
        <v>95</v>
      </c>
      <c r="O10" s="133">
        <f t="shared" si="3"/>
        <v>91.5</v>
      </c>
      <c r="P10" s="133">
        <f t="shared" si="3"/>
        <v>102</v>
      </c>
      <c r="Q10" s="133">
        <f t="shared" si="3"/>
        <v>111</v>
      </c>
      <c r="R10" s="133">
        <f t="shared" si="3"/>
        <v>96.5</v>
      </c>
      <c r="S10" s="133">
        <f t="shared" si="3"/>
        <v>84.5</v>
      </c>
      <c r="T10" s="133">
        <f t="shared" si="3"/>
        <v>83.5</v>
      </c>
      <c r="U10" s="133">
        <f t="shared" si="3"/>
        <v>75</v>
      </c>
      <c r="V10" s="133">
        <f t="shared" si="3"/>
        <v>95</v>
      </c>
      <c r="W10" s="133">
        <f t="shared" si="3"/>
        <v>108</v>
      </c>
      <c r="X10" s="133">
        <f t="shared" si="3"/>
        <v>101.5</v>
      </c>
      <c r="Y10" s="133">
        <f t="shared" si="3"/>
        <v>77</v>
      </c>
      <c r="Z10" s="133">
        <f t="shared" si="3"/>
        <v>69</v>
      </c>
      <c r="AA10" s="133">
        <f t="shared" si="3"/>
        <v>71.5</v>
      </c>
      <c r="AB10" s="133">
        <f t="shared" si="3"/>
        <v>73.5</v>
      </c>
      <c r="AC10" s="133">
        <f t="shared" si="3"/>
        <v>88.5</v>
      </c>
      <c r="AD10" s="133">
        <f t="shared" si="3"/>
        <v>82</v>
      </c>
      <c r="AE10" s="133">
        <f t="shared" si="3"/>
        <v>97</v>
      </c>
      <c r="AF10" s="133">
        <f t="shared" si="3"/>
        <v>65</v>
      </c>
      <c r="AG10" s="133">
        <f t="shared" si="3"/>
        <v>47</v>
      </c>
      <c r="AH10" s="133">
        <f t="shared" si="3"/>
        <v>54.5</v>
      </c>
      <c r="AI10" s="133">
        <f t="shared" si="3"/>
        <v>54.5</v>
      </c>
      <c r="AJ10" s="133">
        <f t="shared" si="3"/>
        <v>61.5</v>
      </c>
      <c r="AK10" s="133">
        <f t="shared" si="3"/>
        <v>63</v>
      </c>
      <c r="AL10" s="133">
        <f t="shared" si="3"/>
        <v>46.5</v>
      </c>
      <c r="AM10" s="133">
        <f t="shared" si="3"/>
        <v>50</v>
      </c>
      <c r="AN10" s="134">
        <f t="shared" si="3"/>
        <v>36</v>
      </c>
      <c r="AO10" s="134">
        <f t="shared" si="3"/>
        <v>41.5</v>
      </c>
      <c r="AP10" s="134">
        <f t="shared" si="3"/>
        <v>42</v>
      </c>
      <c r="AQ10" s="134">
        <f t="shared" si="3"/>
        <v>55</v>
      </c>
      <c r="AR10" s="134">
        <f t="shared" si="3"/>
        <v>44</v>
      </c>
    </row>
    <row r="11" spans="1:44" s="142" customFormat="1" x14ac:dyDescent="0.25">
      <c r="A11" s="139"/>
      <c r="B11" s="112" t="s">
        <v>68</v>
      </c>
      <c r="C11" s="139"/>
      <c r="D11" s="140"/>
      <c r="E11" s="141"/>
      <c r="F11" s="141"/>
      <c r="G11" s="141"/>
      <c r="H11" s="140"/>
      <c r="I11" s="140"/>
      <c r="J11" s="140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M11" s="139"/>
      <c r="AN11" s="139"/>
      <c r="AO11" s="139"/>
      <c r="AP11" s="139"/>
      <c r="AQ11" s="139"/>
      <c r="AR11" s="139"/>
    </row>
    <row r="12" spans="1:44" x14ac:dyDescent="0.25">
      <c r="B12" s="112" t="s">
        <v>69</v>
      </c>
      <c r="D12" s="140"/>
      <c r="E12" s="140" t="s">
        <v>70</v>
      </c>
      <c r="F12" s="140" t="s">
        <v>71</v>
      </c>
      <c r="G12" s="140" t="s">
        <v>72</v>
      </c>
      <c r="H12" s="143"/>
      <c r="I12" s="143"/>
      <c r="J12" s="143"/>
    </row>
    <row r="13" spans="1:44" x14ac:dyDescent="0.25">
      <c r="B13" s="112" t="s">
        <v>65</v>
      </c>
      <c r="D13" s="140" t="s">
        <v>73</v>
      </c>
      <c r="E13" s="144">
        <f>AVERAGE(B4:H4)</f>
        <v>184.42857142857142</v>
      </c>
      <c r="F13" s="144">
        <f>AVERAGE(I4:AM4)</f>
        <v>131.83870967741936</v>
      </c>
      <c r="G13" s="144">
        <f>AVERAGE(AN4:AR4)</f>
        <v>69.599999999999994</v>
      </c>
      <c r="H13" s="143"/>
      <c r="I13" s="143"/>
      <c r="J13" s="143"/>
      <c r="K13" s="143"/>
      <c r="L13" s="143"/>
      <c r="M13" s="143"/>
    </row>
    <row r="14" spans="1:44" x14ac:dyDescent="0.25">
      <c r="B14" s="112" t="s">
        <v>66</v>
      </c>
      <c r="D14" s="140" t="s">
        <v>74</v>
      </c>
      <c r="E14" s="144">
        <f>AVERAGE(B5:H5)</f>
        <v>65.714285714285708</v>
      </c>
      <c r="F14" s="144">
        <f>AVERAGE(I5:AM5)</f>
        <v>32.483870967741936</v>
      </c>
      <c r="G14" s="144">
        <f>AVERAGE(AN5:AR5)</f>
        <v>17.8</v>
      </c>
      <c r="H14" s="143"/>
      <c r="I14" s="145">
        <f>E14/E13</f>
        <v>0.35631293570875289</v>
      </c>
      <c r="J14" s="145">
        <f t="shared" ref="J14:K14" si="4">F14/F13</f>
        <v>0.24639099584046978</v>
      </c>
      <c r="K14" s="145">
        <f t="shared" si="4"/>
        <v>0.25574712643678166</v>
      </c>
      <c r="L14" s="143"/>
      <c r="M14" s="143"/>
    </row>
    <row r="15" spans="1:44" x14ac:dyDescent="0.25">
      <c r="B15" s="112" t="s">
        <v>67</v>
      </c>
      <c r="D15" s="140" t="s">
        <v>75</v>
      </c>
      <c r="E15" s="144">
        <f>E13-E14</f>
        <v>118.71428571428571</v>
      </c>
      <c r="F15" s="144">
        <f>F13-F14</f>
        <v>99.354838709677423</v>
      </c>
      <c r="G15" s="144">
        <f>G13-G14</f>
        <v>51.8</v>
      </c>
      <c r="H15" s="143"/>
      <c r="I15" s="145">
        <f>E15/E13</f>
        <v>0.64368706429124711</v>
      </c>
      <c r="J15" s="145">
        <f t="shared" ref="J15:K15" si="5">F15/F13</f>
        <v>0.75360900415953025</v>
      </c>
      <c r="K15" s="145">
        <f t="shared" si="5"/>
        <v>0.74425287356321845</v>
      </c>
      <c r="L15" s="143"/>
      <c r="M15" s="143"/>
    </row>
    <row r="16" spans="1:44" x14ac:dyDescent="0.25">
      <c r="B16" s="112" t="s">
        <v>47</v>
      </c>
      <c r="D16" s="140" t="s">
        <v>76</v>
      </c>
      <c r="E16" s="144"/>
      <c r="F16" s="144">
        <f>F15/2</f>
        <v>49.677419354838712</v>
      </c>
      <c r="G16" s="144">
        <f>G15/2</f>
        <v>25.9</v>
      </c>
      <c r="H16" s="143"/>
      <c r="I16" s="143"/>
      <c r="J16" s="143"/>
      <c r="K16" s="143"/>
      <c r="L16" s="143"/>
      <c r="M16" s="143" t="s">
        <v>109</v>
      </c>
    </row>
    <row r="17" spans="2:13" x14ac:dyDescent="0.25">
      <c r="B17" s="112" t="s">
        <v>48</v>
      </c>
      <c r="D17" s="140" t="s">
        <v>77</v>
      </c>
      <c r="E17" s="140"/>
      <c r="F17" s="144">
        <f>F14+F16</f>
        <v>82.161290322580641</v>
      </c>
      <c r="G17" s="144">
        <f>G14+G16</f>
        <v>43.7</v>
      </c>
      <c r="H17" s="143"/>
      <c r="I17" s="143"/>
      <c r="J17" s="143"/>
      <c r="K17" s="143"/>
      <c r="L17" s="143"/>
      <c r="M17" s="143"/>
    </row>
    <row r="18" spans="2:13" x14ac:dyDescent="0.25">
      <c r="B18" s="112" t="s">
        <v>49</v>
      </c>
      <c r="I18" s="143"/>
      <c r="J18" s="143"/>
      <c r="K18" s="143"/>
      <c r="L18" s="143"/>
      <c r="M18" s="143"/>
    </row>
    <row r="19" spans="2:13" x14ac:dyDescent="0.25">
      <c r="B19" s="112" t="s">
        <v>50</v>
      </c>
    </row>
    <row r="20" spans="2:13" x14ac:dyDescent="0.25">
      <c r="B20" s="112" t="s">
        <v>51</v>
      </c>
      <c r="E20" s="112" t="s">
        <v>84</v>
      </c>
      <c r="F20" s="112" t="s">
        <v>85</v>
      </c>
    </row>
    <row r="21" spans="2:13" x14ac:dyDescent="0.25">
      <c r="B21" s="112" t="s">
        <v>52</v>
      </c>
      <c r="D21" s="112" t="s">
        <v>83</v>
      </c>
      <c r="E21" s="146">
        <f>B3:H3</f>
        <v>2375</v>
      </c>
      <c r="F21" s="146">
        <f>AVERAGE(I3:AM3)</f>
        <v>2260.8387096774195</v>
      </c>
      <c r="G21" s="147">
        <f>(E21-F21)/E21</f>
        <v>4.8067911714770734E-2</v>
      </c>
      <c r="H21" s="146">
        <f>AVERAGE(J3:O3)</f>
        <v>2716.666666666667</v>
      </c>
    </row>
    <row r="22" spans="2:13" x14ac:dyDescent="0.25">
      <c r="B22" s="112" t="s">
        <v>53</v>
      </c>
      <c r="D22" s="112" t="s">
        <v>86</v>
      </c>
      <c r="E22" s="146">
        <f>B4:H4</f>
        <v>227</v>
      </c>
      <c r="F22" s="146">
        <f>AVERAGE(I4:AM4)</f>
        <v>131.83870967741936</v>
      </c>
      <c r="G22" s="147">
        <f t="shared" ref="G22:G23" si="6">(E22-F22)/E22</f>
        <v>0.4192127326985931</v>
      </c>
      <c r="H22" s="146">
        <f t="shared" ref="H22:H23" si="7">AVERAGE(J4:O4)</f>
        <v>163</v>
      </c>
      <c r="J22" s="112" t="s">
        <v>88</v>
      </c>
      <c r="K22" s="112" t="s">
        <v>89</v>
      </c>
    </row>
    <row r="23" spans="2:13" x14ac:dyDescent="0.25">
      <c r="B23" s="112" t="s">
        <v>54</v>
      </c>
      <c r="D23" s="112" t="s">
        <v>87</v>
      </c>
      <c r="E23" s="146">
        <f>B5:H5</f>
        <v>85</v>
      </c>
      <c r="F23" s="146">
        <f>AVERAGE(I5:AM5)</f>
        <v>32.483870967741936</v>
      </c>
      <c r="G23" s="147">
        <f t="shared" si="6"/>
        <v>0.61783681214421249</v>
      </c>
      <c r="H23" s="146">
        <f>AVERAGE(J5:O5)</f>
        <v>44.5</v>
      </c>
      <c r="J23" s="112">
        <v>50</v>
      </c>
      <c r="K23" s="112">
        <f>J23*1.3</f>
        <v>65</v>
      </c>
    </row>
    <row r="24" spans="2:13" x14ac:dyDescent="0.25">
      <c r="B24" s="112" t="s">
        <v>55</v>
      </c>
    </row>
    <row r="25" spans="2:13" x14ac:dyDescent="0.25">
      <c r="B25" s="112" t="s">
        <v>56</v>
      </c>
    </row>
    <row r="26" spans="2:13" x14ac:dyDescent="0.25">
      <c r="B26" s="112" t="s">
        <v>57</v>
      </c>
    </row>
    <row r="27" spans="2:13" x14ac:dyDescent="0.25">
      <c r="B27" s="112" t="s">
        <v>58</v>
      </c>
    </row>
    <row r="28" spans="2:13" x14ac:dyDescent="0.25">
      <c r="B28" s="112" t="s">
        <v>59</v>
      </c>
    </row>
    <row r="29" spans="2:13" x14ac:dyDescent="0.25">
      <c r="B29" s="112" t="s">
        <v>60</v>
      </c>
    </row>
    <row r="30" spans="2:13" x14ac:dyDescent="0.25">
      <c r="B30" s="112" t="s">
        <v>61</v>
      </c>
    </row>
    <row r="31" spans="2:13" x14ac:dyDescent="0.25">
      <c r="B31" s="112" t="s">
        <v>62</v>
      </c>
    </row>
    <row r="32" spans="2:13" x14ac:dyDescent="0.25">
      <c r="B32" s="112" t="s">
        <v>63</v>
      </c>
    </row>
    <row r="33" spans="1:45" x14ac:dyDescent="0.25">
      <c r="B33" s="112" t="s">
        <v>64</v>
      </c>
    </row>
    <row r="42" spans="1:45" x14ac:dyDescent="0.25">
      <c r="A42" s="148" t="s">
        <v>81</v>
      </c>
      <c r="B42" s="149">
        <v>41030</v>
      </c>
      <c r="C42" s="121">
        <v>41061</v>
      </c>
      <c r="D42" s="121">
        <v>41091</v>
      </c>
      <c r="E42" s="121">
        <v>41122</v>
      </c>
      <c r="F42" s="121">
        <v>41153</v>
      </c>
      <c r="G42" s="121">
        <v>41183</v>
      </c>
      <c r="H42" s="122">
        <v>41214</v>
      </c>
      <c r="I42" s="123">
        <v>41244</v>
      </c>
      <c r="J42" s="124">
        <v>41275</v>
      </c>
      <c r="K42" s="124">
        <v>41306</v>
      </c>
      <c r="L42" s="124">
        <v>41334</v>
      </c>
      <c r="M42" s="124">
        <v>41365</v>
      </c>
      <c r="N42" s="124">
        <v>41395</v>
      </c>
      <c r="O42" s="124">
        <v>41426</v>
      </c>
      <c r="P42" s="124">
        <v>41456</v>
      </c>
      <c r="Q42" s="124">
        <v>41487</v>
      </c>
      <c r="R42" s="124">
        <v>41518</v>
      </c>
      <c r="S42" s="124">
        <v>41548</v>
      </c>
      <c r="T42" s="124">
        <v>41579</v>
      </c>
      <c r="U42" s="124">
        <v>41609</v>
      </c>
      <c r="V42" s="124">
        <v>41640</v>
      </c>
      <c r="W42" s="124">
        <v>41671</v>
      </c>
      <c r="X42" s="124">
        <v>41699</v>
      </c>
      <c r="Y42" s="124">
        <v>41730</v>
      </c>
      <c r="Z42" s="124">
        <v>41760</v>
      </c>
      <c r="AA42" s="124">
        <v>41791</v>
      </c>
      <c r="AB42" s="124">
        <v>41821</v>
      </c>
      <c r="AC42" s="124">
        <v>41852</v>
      </c>
      <c r="AD42" s="124">
        <v>41883</v>
      </c>
      <c r="AE42" s="124">
        <v>41913</v>
      </c>
      <c r="AF42" s="124">
        <v>41944</v>
      </c>
      <c r="AG42" s="124">
        <v>41974</v>
      </c>
      <c r="AH42" s="124">
        <v>42005</v>
      </c>
      <c r="AI42" s="124">
        <v>42036</v>
      </c>
      <c r="AJ42" s="124">
        <v>42064</v>
      </c>
      <c r="AK42" s="124">
        <v>42095</v>
      </c>
      <c r="AL42" s="124">
        <v>42125</v>
      </c>
      <c r="AM42" s="125">
        <v>42156</v>
      </c>
      <c r="AN42" s="126">
        <v>42186</v>
      </c>
      <c r="AO42" s="127">
        <v>42217</v>
      </c>
      <c r="AP42" s="127">
        <v>42248</v>
      </c>
      <c r="AQ42" s="127">
        <v>42278</v>
      </c>
      <c r="AR42" s="128">
        <v>42309</v>
      </c>
    </row>
    <row r="43" spans="1:45" x14ac:dyDescent="0.25">
      <c r="A43" s="119" t="s">
        <v>82</v>
      </c>
      <c r="B43" s="150">
        <v>27430</v>
      </c>
      <c r="C43" s="150">
        <v>34897</v>
      </c>
      <c r="D43" s="151">
        <v>34119</v>
      </c>
      <c r="E43" s="150">
        <v>29998</v>
      </c>
      <c r="F43" s="150">
        <v>33365</v>
      </c>
      <c r="G43" s="150">
        <v>24574</v>
      </c>
      <c r="H43" s="150">
        <v>27900</v>
      </c>
      <c r="I43" s="150">
        <v>11334.528183623364</v>
      </c>
      <c r="J43" s="150">
        <v>13750.083370297198</v>
      </c>
      <c r="K43" s="150">
        <v>9080.5485947203579</v>
      </c>
      <c r="L43" s="150">
        <v>9743.0085455807402</v>
      </c>
      <c r="M43" s="150">
        <v>8353.4584047516455</v>
      </c>
      <c r="N43" s="150">
        <v>7731.3923533339694</v>
      </c>
      <c r="O43" s="150">
        <v>6729.6236471548555</v>
      </c>
      <c r="P43" s="150">
        <v>8321.1432851974805</v>
      </c>
      <c r="Q43" s="150">
        <v>11898</v>
      </c>
      <c r="R43" s="150">
        <v>14226</v>
      </c>
      <c r="S43" s="150">
        <v>9462</v>
      </c>
      <c r="T43" s="150">
        <v>9990</v>
      </c>
      <c r="U43" s="150">
        <v>10487</v>
      </c>
      <c r="V43" s="150">
        <v>11349</v>
      </c>
      <c r="W43" s="150">
        <v>11412</v>
      </c>
      <c r="X43" s="150">
        <v>11123</v>
      </c>
      <c r="Y43" s="150">
        <v>10307</v>
      </c>
      <c r="Z43" s="150">
        <v>11358</v>
      </c>
      <c r="AA43" s="150">
        <v>12619</v>
      </c>
      <c r="AB43" s="150">
        <v>13876</v>
      </c>
      <c r="AC43" s="150">
        <v>14047</v>
      </c>
      <c r="AD43" s="150">
        <v>15796</v>
      </c>
      <c r="AE43" s="150">
        <v>16420</v>
      </c>
      <c r="AF43" s="150">
        <v>14253</v>
      </c>
      <c r="AG43" s="150">
        <v>14546</v>
      </c>
      <c r="AH43" s="150">
        <v>15936</v>
      </c>
      <c r="AI43" s="150">
        <v>14410</v>
      </c>
      <c r="AJ43" s="150">
        <v>14022</v>
      </c>
      <c r="AK43" s="150">
        <v>12870</v>
      </c>
      <c r="AL43" s="150">
        <v>11698</v>
      </c>
      <c r="AM43" s="150">
        <v>13102</v>
      </c>
      <c r="AN43" s="150">
        <v>12821</v>
      </c>
      <c r="AO43" s="150">
        <v>13344</v>
      </c>
      <c r="AP43" s="150">
        <v>16748</v>
      </c>
      <c r="AQ43" s="150">
        <v>17140</v>
      </c>
      <c r="AR43" s="150">
        <v>16309</v>
      </c>
    </row>
    <row r="44" spans="1:45" x14ac:dyDescent="0.25">
      <c r="A44" s="148" t="s">
        <v>6</v>
      </c>
      <c r="B44" s="151">
        <v>10869</v>
      </c>
      <c r="C44" s="151">
        <v>13287</v>
      </c>
      <c r="D44" s="151">
        <v>13057</v>
      </c>
      <c r="E44" s="151">
        <v>10996</v>
      </c>
      <c r="F44" s="151">
        <v>11750</v>
      </c>
      <c r="G44" s="151">
        <v>8501</v>
      </c>
      <c r="H44" s="151">
        <v>8566</v>
      </c>
      <c r="I44" s="151">
        <v>4484.5779667337474</v>
      </c>
      <c r="J44" s="151">
        <v>5440.3076973491361</v>
      </c>
      <c r="K44" s="151">
        <v>3592.7766461929664</v>
      </c>
      <c r="L44" s="151">
        <v>3854.8831274988593</v>
      </c>
      <c r="M44" s="151">
        <v>3305.0988008572308</v>
      </c>
      <c r="N44" s="151">
        <v>3058.9744220699899</v>
      </c>
      <c r="O44" s="151">
        <v>2662.6182796074208</v>
      </c>
      <c r="P44" s="151">
        <v>3292.313118842309</v>
      </c>
      <c r="Q44" s="151">
        <v>3991</v>
      </c>
      <c r="R44" s="151">
        <v>4684</v>
      </c>
      <c r="S44" s="151">
        <v>3008</v>
      </c>
      <c r="T44" s="151">
        <v>3332</v>
      </c>
      <c r="U44" s="151">
        <v>3621</v>
      </c>
      <c r="V44" s="151">
        <v>3858</v>
      </c>
      <c r="W44" s="151">
        <v>3474</v>
      </c>
      <c r="X44" s="151">
        <v>4014</v>
      </c>
      <c r="Y44" s="151">
        <v>4305</v>
      </c>
      <c r="Z44" s="151">
        <v>4492</v>
      </c>
      <c r="AA44" s="151">
        <v>4748</v>
      </c>
      <c r="AB44" s="151">
        <v>5287</v>
      </c>
      <c r="AC44" s="151">
        <v>5251</v>
      </c>
      <c r="AD44" s="151">
        <v>6169</v>
      </c>
      <c r="AE44" s="151">
        <v>7012</v>
      </c>
      <c r="AF44" s="151">
        <v>6218</v>
      </c>
      <c r="AG44" s="151">
        <v>6192</v>
      </c>
      <c r="AH44" s="151">
        <v>6982</v>
      </c>
      <c r="AI44" s="151">
        <v>6586</v>
      </c>
      <c r="AJ44" s="151">
        <v>6513</v>
      </c>
      <c r="AK44" s="151">
        <v>6068</v>
      </c>
      <c r="AL44" s="151">
        <v>5696</v>
      </c>
      <c r="AM44" s="151">
        <v>6441</v>
      </c>
      <c r="AN44" s="151">
        <v>6275</v>
      </c>
      <c r="AO44" s="151">
        <v>6358</v>
      </c>
      <c r="AP44" s="151">
        <v>7671</v>
      </c>
      <c r="AQ44" s="151">
        <v>8010</v>
      </c>
      <c r="AR44" s="151">
        <v>7528</v>
      </c>
    </row>
    <row r="45" spans="1:45" x14ac:dyDescent="0.25">
      <c r="A45" s="148" t="s">
        <v>5</v>
      </c>
      <c r="B45" s="152">
        <v>2282</v>
      </c>
      <c r="C45" s="152">
        <v>1919</v>
      </c>
      <c r="D45" s="152">
        <v>1843</v>
      </c>
      <c r="E45" s="152">
        <v>1737</v>
      </c>
      <c r="F45" s="152">
        <v>1424</v>
      </c>
      <c r="G45" s="152">
        <v>1594</v>
      </c>
      <c r="H45" s="152">
        <v>1453</v>
      </c>
      <c r="I45" s="152">
        <v>1403</v>
      </c>
      <c r="J45" s="152">
        <v>1702</v>
      </c>
      <c r="K45" s="152">
        <v>1124</v>
      </c>
      <c r="L45" s="152">
        <v>1206</v>
      </c>
      <c r="M45" s="152">
        <v>1034</v>
      </c>
      <c r="N45" s="152">
        <v>957</v>
      </c>
      <c r="O45" s="152">
        <v>833</v>
      </c>
      <c r="P45" s="152">
        <v>1030</v>
      </c>
      <c r="Q45" s="152">
        <v>1149</v>
      </c>
      <c r="R45" s="152">
        <v>1151</v>
      </c>
      <c r="S45" s="152">
        <v>1308</v>
      </c>
      <c r="T45" s="152">
        <v>1070</v>
      </c>
      <c r="U45" s="152">
        <v>1041</v>
      </c>
      <c r="V45" s="152">
        <v>1205</v>
      </c>
      <c r="W45" s="152">
        <v>1062</v>
      </c>
      <c r="X45" s="152">
        <v>1358</v>
      </c>
      <c r="Y45" s="152">
        <v>1410</v>
      </c>
      <c r="Z45" s="152">
        <v>1514</v>
      </c>
      <c r="AA45" s="152">
        <v>1497</v>
      </c>
      <c r="AB45" s="152">
        <v>1693</v>
      </c>
      <c r="AC45" s="152">
        <v>1647</v>
      </c>
      <c r="AD45" s="152">
        <v>1912</v>
      </c>
      <c r="AE45" s="152">
        <v>2131</v>
      </c>
      <c r="AF45" s="152">
        <v>1802</v>
      </c>
      <c r="AG45" s="152">
        <v>1980</v>
      </c>
      <c r="AH45" s="153">
        <v>2037</v>
      </c>
      <c r="AI45" s="153">
        <v>2006</v>
      </c>
      <c r="AJ45" s="153">
        <v>2086</v>
      </c>
      <c r="AK45" s="153">
        <v>1853</v>
      </c>
      <c r="AL45" s="153">
        <v>1764</v>
      </c>
      <c r="AM45" s="153">
        <v>1889</v>
      </c>
      <c r="AN45" s="153">
        <v>1940</v>
      </c>
      <c r="AO45" s="153">
        <v>1831</v>
      </c>
      <c r="AP45" s="153">
        <v>2147</v>
      </c>
      <c r="AQ45" s="153">
        <v>2015</v>
      </c>
      <c r="AR45" s="153">
        <v>1923</v>
      </c>
      <c r="AS45" s="154"/>
    </row>
    <row r="46" spans="1:45" hidden="1" x14ac:dyDescent="0.25">
      <c r="A46" s="155"/>
      <c r="B46" s="152"/>
      <c r="C46" s="152"/>
      <c r="D46" s="152"/>
      <c r="E46" s="152"/>
      <c r="F46" s="152"/>
      <c r="G46" s="152"/>
      <c r="H46" s="152"/>
      <c r="I46" s="152">
        <f>I47/$Q$49</f>
        <v>11334.528183623364</v>
      </c>
      <c r="J46" s="152">
        <f>J47/$Q$49</f>
        <v>13750.083370297198</v>
      </c>
      <c r="K46" s="152">
        <f t="shared" ref="K46:P46" si="8">K47/$Q$49</f>
        <v>9080.5485947203579</v>
      </c>
      <c r="L46" s="152">
        <f t="shared" si="8"/>
        <v>9743.0085455807402</v>
      </c>
      <c r="M46" s="152">
        <f t="shared" si="8"/>
        <v>8353.4584047516455</v>
      </c>
      <c r="N46" s="152">
        <f t="shared" si="8"/>
        <v>7731.3923533339694</v>
      </c>
      <c r="O46" s="152">
        <f t="shared" si="8"/>
        <v>6729.6236471548555</v>
      </c>
      <c r="P46" s="152">
        <f t="shared" si="8"/>
        <v>8321.1432851974805</v>
      </c>
      <c r="Q46" s="156">
        <f>Q44/Q43</f>
        <v>0.33543452681122876</v>
      </c>
      <c r="R46" s="156">
        <f t="shared" ref="R46:AM47" si="9">R44/R43</f>
        <v>0.32925629129762407</v>
      </c>
      <c r="S46" s="156">
        <f t="shared" si="9"/>
        <v>0.31790319171422532</v>
      </c>
      <c r="T46" s="156">
        <f t="shared" si="9"/>
        <v>0.33353353353353354</v>
      </c>
      <c r="U46" s="156">
        <f t="shared" si="9"/>
        <v>0.34528463812339089</v>
      </c>
      <c r="V46" s="156">
        <f t="shared" si="9"/>
        <v>0.33994184509648429</v>
      </c>
      <c r="W46" s="156">
        <f t="shared" si="9"/>
        <v>0.30441640378548895</v>
      </c>
      <c r="X46" s="156">
        <f t="shared" si="9"/>
        <v>0.36087386496448798</v>
      </c>
      <c r="Y46" s="156">
        <f t="shared" si="9"/>
        <v>0.41767730668477732</v>
      </c>
      <c r="Z46" s="156">
        <f t="shared" si="9"/>
        <v>0.39549216411340027</v>
      </c>
      <c r="AA46" s="156">
        <f t="shared" si="9"/>
        <v>0.37625802361518346</v>
      </c>
      <c r="AB46" s="156">
        <f t="shared" si="9"/>
        <v>0.38101758431824734</v>
      </c>
      <c r="AC46" s="156">
        <f t="shared" si="9"/>
        <v>0.37381647326831352</v>
      </c>
      <c r="AD46" s="156">
        <f t="shared" si="9"/>
        <v>0.39054190934413774</v>
      </c>
      <c r="AE46" s="156">
        <f t="shared" si="9"/>
        <v>0.42704019488428746</v>
      </c>
      <c r="AF46" s="156">
        <f t="shared" si="9"/>
        <v>0.4362590331859959</v>
      </c>
      <c r="AG46" s="156">
        <f t="shared" si="9"/>
        <v>0.42568403684861816</v>
      </c>
      <c r="AH46" s="156">
        <f t="shared" si="9"/>
        <v>0.43812751004016065</v>
      </c>
      <c r="AI46" s="156">
        <f t="shared" si="9"/>
        <v>0.45704371963913948</v>
      </c>
      <c r="AJ46" s="156">
        <f t="shared" si="9"/>
        <v>0.4644843816859221</v>
      </c>
      <c r="AK46" s="156">
        <f t="shared" si="9"/>
        <v>0.47148407148407151</v>
      </c>
      <c r="AL46" s="156">
        <f t="shared" si="9"/>
        <v>0.48692084116943068</v>
      </c>
      <c r="AM46" s="156">
        <f t="shared" si="9"/>
        <v>0.49160433521599756</v>
      </c>
      <c r="AN46" s="152"/>
      <c r="AO46" s="152"/>
      <c r="AP46" s="152"/>
      <c r="AQ46" s="152"/>
      <c r="AR46" s="152"/>
    </row>
    <row r="47" spans="1:45" hidden="1" x14ac:dyDescent="0.25">
      <c r="A47" s="157" t="s">
        <v>42</v>
      </c>
      <c r="B47" s="152"/>
      <c r="C47" s="152"/>
      <c r="D47" s="152"/>
      <c r="E47" s="152"/>
      <c r="F47" s="152"/>
      <c r="G47" s="152"/>
      <c r="H47" s="152"/>
      <c r="I47" s="152">
        <f>I45/$Q$50</f>
        <v>4484.5779667337474</v>
      </c>
      <c r="J47" s="152">
        <f>J45/$Q$50</f>
        <v>5440.3076973491361</v>
      </c>
      <c r="K47" s="152">
        <f t="shared" ref="K47:P47" si="10">K45/$Q$50</f>
        <v>3592.7766461929664</v>
      </c>
      <c r="L47" s="152">
        <f t="shared" si="10"/>
        <v>3854.8831274988593</v>
      </c>
      <c r="M47" s="152">
        <f t="shared" si="10"/>
        <v>3305.0988008572308</v>
      </c>
      <c r="N47" s="152">
        <f t="shared" si="10"/>
        <v>3058.9744220699899</v>
      </c>
      <c r="O47" s="152">
        <f t="shared" si="10"/>
        <v>2662.6182796074208</v>
      </c>
      <c r="P47" s="152">
        <f t="shared" si="10"/>
        <v>3292.313118842309</v>
      </c>
      <c r="Q47" s="156">
        <f>Q45/Q44</f>
        <v>0.28789776998246053</v>
      </c>
      <c r="R47" s="156">
        <f t="shared" si="9"/>
        <v>0.24573014517506406</v>
      </c>
      <c r="S47" s="156">
        <f t="shared" si="9"/>
        <v>0.43484042553191488</v>
      </c>
      <c r="T47" s="156">
        <f t="shared" si="9"/>
        <v>0.32112845138055224</v>
      </c>
      <c r="U47" s="156">
        <f t="shared" si="9"/>
        <v>0.28748964374482189</v>
      </c>
      <c r="V47" s="156">
        <f t="shared" si="9"/>
        <v>0.31233799896319336</v>
      </c>
      <c r="W47" s="156">
        <f t="shared" si="9"/>
        <v>0.30569948186528495</v>
      </c>
      <c r="X47" s="156">
        <f t="shared" si="9"/>
        <v>0.33831589436970605</v>
      </c>
      <c r="Y47" s="156">
        <f t="shared" si="9"/>
        <v>0.32752613240418116</v>
      </c>
      <c r="Z47" s="156">
        <f t="shared" si="9"/>
        <v>0.33704363312555652</v>
      </c>
      <c r="AA47" s="156">
        <f t="shared" si="9"/>
        <v>0.31529064869418705</v>
      </c>
      <c r="AB47" s="156">
        <f t="shared" si="9"/>
        <v>0.32021940609041044</v>
      </c>
      <c r="AC47" s="156">
        <f t="shared" si="9"/>
        <v>0.31365454199200155</v>
      </c>
      <c r="AD47" s="156">
        <f t="shared" si="9"/>
        <v>0.30993678067758146</v>
      </c>
      <c r="AE47" s="156">
        <f t="shared" si="9"/>
        <v>0.30390758699372505</v>
      </c>
      <c r="AF47" s="156">
        <f t="shared" si="9"/>
        <v>0.28980379543261497</v>
      </c>
      <c r="AG47" s="156">
        <f t="shared" si="9"/>
        <v>0.31976744186046513</v>
      </c>
      <c r="AH47" s="156">
        <f t="shared" si="9"/>
        <v>0.29175021483815528</v>
      </c>
      <c r="AI47" s="156">
        <f t="shared" si="9"/>
        <v>0.30458548436076527</v>
      </c>
      <c r="AJ47" s="156">
        <f t="shared" si="9"/>
        <v>0.32028251189927837</v>
      </c>
      <c r="AK47" s="156">
        <f t="shared" si="9"/>
        <v>0.30537244561634808</v>
      </c>
      <c r="AL47" s="156">
        <f t="shared" si="9"/>
        <v>0.30969101123595505</v>
      </c>
      <c r="AM47" s="156">
        <f t="shared" si="9"/>
        <v>0.29327744139108836</v>
      </c>
      <c r="AN47" s="152"/>
      <c r="AO47" s="152"/>
      <c r="AP47" s="152"/>
      <c r="AQ47" s="152"/>
      <c r="AR47" s="152"/>
    </row>
    <row r="48" spans="1:45" x14ac:dyDescent="0.25">
      <c r="A48" s="158"/>
      <c r="B48" s="159"/>
      <c r="C48" s="159"/>
      <c r="D48" s="159"/>
      <c r="E48" s="112" t="s">
        <v>84</v>
      </c>
      <c r="F48" s="112" t="s">
        <v>85</v>
      </c>
      <c r="G48" s="159"/>
      <c r="H48" s="159"/>
      <c r="I48" s="159"/>
      <c r="J48" s="159"/>
      <c r="K48" s="159"/>
      <c r="L48" s="159"/>
      <c r="M48" s="159"/>
      <c r="N48" s="159"/>
      <c r="O48" s="159"/>
      <c r="P48" s="159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59"/>
      <c r="AO48" s="159"/>
      <c r="AP48" s="159"/>
      <c r="AQ48" s="159"/>
      <c r="AR48" s="159"/>
    </row>
    <row r="49" spans="4:17" x14ac:dyDescent="0.25">
      <c r="D49" s="112" t="s">
        <v>83</v>
      </c>
      <c r="E49" s="151">
        <f>AVERAGE(B43:H43)</f>
        <v>30326.142857142859</v>
      </c>
      <c r="F49" s="152">
        <f>AVERAGE(I43:AM43)</f>
        <v>11943.573754343857</v>
      </c>
      <c r="G49" s="152"/>
      <c r="Q49" s="161">
        <f>AVERAGE(Q46:AM46)</f>
        <v>0.39565634264452815</v>
      </c>
    </row>
    <row r="50" spans="4:17" x14ac:dyDescent="0.25">
      <c r="D50" s="112" t="s">
        <v>73</v>
      </c>
      <c r="E50" s="151">
        <f>AVERAGE(B44:H44)</f>
        <v>11003.714285714286</v>
      </c>
      <c r="F50" s="152">
        <f>AVERAGE(I44:AM44)</f>
        <v>4762.3725825532792</v>
      </c>
      <c r="G50" s="152"/>
      <c r="I50" s="143"/>
      <c r="J50" s="143"/>
      <c r="K50" s="143"/>
      <c r="L50" s="143"/>
      <c r="M50" s="143"/>
      <c r="N50" s="143"/>
      <c r="Q50" s="161">
        <f>AVERAGE(Q47:AM47)</f>
        <v>0.31284995163588314</v>
      </c>
    </row>
    <row r="51" spans="4:17" x14ac:dyDescent="0.25">
      <c r="D51" s="112" t="s">
        <v>74</v>
      </c>
      <c r="E51" s="151">
        <f>AVERAGE(B45:H45)</f>
        <v>1750.2857142857142</v>
      </c>
      <c r="F51" s="152">
        <f>AVERAGE(I45:AM45)</f>
        <v>1479.1612903225807</v>
      </c>
      <c r="G51" s="152"/>
      <c r="I51" s="145">
        <f>E51/E50</f>
        <v>0.15906317347389193</v>
      </c>
      <c r="J51" s="145">
        <f t="shared" ref="J51:K51" si="11">F51/F50</f>
        <v>0.31059335755069151</v>
      </c>
      <c r="K51" s="145" t="e">
        <f t="shared" si="11"/>
        <v>#DIV/0!</v>
      </c>
      <c r="L51" s="143"/>
      <c r="M51" s="143"/>
      <c r="N51" s="143"/>
    </row>
    <row r="52" spans="4:17" s="162" customFormat="1" x14ac:dyDescent="0.25">
      <c r="D52" s="163" t="s">
        <v>75</v>
      </c>
      <c r="E52" s="164">
        <f>E50-E51</f>
        <v>9253.4285714285725</v>
      </c>
      <c r="F52" s="164">
        <f t="shared" ref="F52" si="12">F50-F51</f>
        <v>3283.2112922306987</v>
      </c>
      <c r="G52" s="164"/>
      <c r="I52" s="165">
        <f>E52/E50</f>
        <v>0.84093682652610813</v>
      </c>
      <c r="J52" s="165">
        <f t="shared" ref="J52:K52" si="13">F52/F50</f>
        <v>0.6894066424493086</v>
      </c>
      <c r="K52" s="165" t="e">
        <f t="shared" si="13"/>
        <v>#DIV/0!</v>
      </c>
    </row>
    <row r="53" spans="4:17" x14ac:dyDescent="0.25">
      <c r="D53" s="166"/>
      <c r="I53" s="167"/>
      <c r="J53" s="143"/>
      <c r="K53" s="143"/>
      <c r="L53" s="143"/>
      <c r="M53" s="143"/>
      <c r="N53" s="143"/>
    </row>
    <row r="54" spans="4:17" x14ac:dyDescent="0.25">
      <c r="D54" s="166"/>
      <c r="I54" s="167"/>
      <c r="J54" s="143"/>
      <c r="K54" s="143"/>
      <c r="L54" s="143"/>
      <c r="M54" s="143"/>
      <c r="N54" s="143"/>
    </row>
    <row r="55" spans="4:17" x14ac:dyDescent="0.25">
      <c r="D55" s="166"/>
      <c r="I55" s="167"/>
      <c r="J55" s="143"/>
      <c r="K55" s="143"/>
      <c r="L55" s="143"/>
      <c r="M55" s="143"/>
      <c r="N55" s="143"/>
    </row>
    <row r="56" spans="4:17" x14ac:dyDescent="0.25">
      <c r="D56" s="166"/>
      <c r="I56" s="166"/>
    </row>
    <row r="57" spans="4:17" x14ac:dyDescent="0.25">
      <c r="D57" s="166"/>
      <c r="I57" s="166"/>
    </row>
    <row r="58" spans="4:17" x14ac:dyDescent="0.25">
      <c r="D58" s="166"/>
      <c r="I58" s="166"/>
    </row>
    <row r="59" spans="4:17" x14ac:dyDescent="0.25">
      <c r="D59" s="166"/>
      <c r="I59" s="166"/>
    </row>
    <row r="60" spans="4:17" x14ac:dyDescent="0.25">
      <c r="D60" s="166"/>
      <c r="I60" s="166"/>
    </row>
    <row r="61" spans="4:17" x14ac:dyDescent="0.25">
      <c r="D61" s="166"/>
      <c r="I61" s="166"/>
    </row>
    <row r="62" spans="4:17" x14ac:dyDescent="0.25">
      <c r="D62" s="166"/>
      <c r="I62" s="166"/>
    </row>
    <row r="63" spans="4:17" x14ac:dyDescent="0.25">
      <c r="D63" s="166"/>
      <c r="I63" s="166"/>
    </row>
    <row r="64" spans="4:17" x14ac:dyDescent="0.25">
      <c r="D64" s="166"/>
      <c r="I64" s="166"/>
    </row>
    <row r="65" spans="4:9" x14ac:dyDescent="0.25">
      <c r="D65" s="166"/>
      <c r="I65" s="166"/>
    </row>
    <row r="66" spans="4:9" x14ac:dyDescent="0.25">
      <c r="D66" s="166"/>
      <c r="I66" s="166"/>
    </row>
    <row r="67" spans="4:9" x14ac:dyDescent="0.25">
      <c r="D67" s="166"/>
      <c r="I67" s="166"/>
    </row>
    <row r="68" spans="4:9" x14ac:dyDescent="0.25">
      <c r="D68" s="166"/>
      <c r="I68" s="166"/>
    </row>
    <row r="69" spans="4:9" x14ac:dyDescent="0.25">
      <c r="D69" s="166"/>
      <c r="I69" s="166"/>
    </row>
    <row r="70" spans="4:9" x14ac:dyDescent="0.25">
      <c r="D70" s="166"/>
      <c r="I70" s="166"/>
    </row>
    <row r="71" spans="4:9" x14ac:dyDescent="0.25">
      <c r="D71" s="166"/>
      <c r="I71" s="166"/>
    </row>
    <row r="72" spans="4:9" x14ac:dyDescent="0.25">
      <c r="D72" s="166"/>
      <c r="I72" s="166"/>
    </row>
    <row r="73" spans="4:9" x14ac:dyDescent="0.25">
      <c r="D73" s="166"/>
      <c r="I73" s="166"/>
    </row>
    <row r="74" spans="4:9" x14ac:dyDescent="0.25">
      <c r="D74" s="166"/>
      <c r="I74" s="166"/>
    </row>
    <row r="75" spans="4:9" x14ac:dyDescent="0.25">
      <c r="D75" s="166"/>
      <c r="I75" s="166"/>
    </row>
    <row r="76" spans="4:9" x14ac:dyDescent="0.25">
      <c r="D76" s="166"/>
      <c r="I76" s="166"/>
    </row>
    <row r="77" spans="4:9" x14ac:dyDescent="0.25">
      <c r="D77" s="166"/>
      <c r="I77" s="166"/>
    </row>
    <row r="78" spans="4:9" x14ac:dyDescent="0.25">
      <c r="D78" s="166"/>
      <c r="I78" s="166"/>
    </row>
    <row r="79" spans="4:9" x14ac:dyDescent="0.25">
      <c r="D79" s="166"/>
      <c r="I79" s="166"/>
    </row>
    <row r="80" spans="4:9" x14ac:dyDescent="0.25">
      <c r="D80" s="166"/>
      <c r="I80" s="166"/>
    </row>
    <row r="81" spans="4:4" x14ac:dyDescent="0.25">
      <c r="D81" s="166"/>
    </row>
    <row r="82" spans="4:4" x14ac:dyDescent="0.25">
      <c r="D82" s="166"/>
    </row>
    <row r="83" spans="4:4" x14ac:dyDescent="0.25">
      <c r="D83" s="166"/>
    </row>
    <row r="84" spans="4:4" x14ac:dyDescent="0.25">
      <c r="D84" s="166"/>
    </row>
    <row r="85" spans="4:4" x14ac:dyDescent="0.25">
      <c r="D85" s="166"/>
    </row>
    <row r="86" spans="4:4" x14ac:dyDescent="0.25">
      <c r="D86" s="166"/>
    </row>
    <row r="87" spans="4:4" x14ac:dyDescent="0.25">
      <c r="D87" s="166"/>
    </row>
    <row r="88" spans="4:4" x14ac:dyDescent="0.25">
      <c r="D88" s="166"/>
    </row>
    <row r="89" spans="4:4" x14ac:dyDescent="0.25">
      <c r="D89" s="166"/>
    </row>
    <row r="90" spans="4:4" x14ac:dyDescent="0.25">
      <c r="D90" s="166"/>
    </row>
    <row r="91" spans="4:4" x14ac:dyDescent="0.25">
      <c r="D91" s="166"/>
    </row>
    <row r="92" spans="4:4" x14ac:dyDescent="0.25">
      <c r="D92" s="166"/>
    </row>
  </sheetData>
  <mergeCells count="3">
    <mergeCell ref="B1:H1"/>
    <mergeCell ref="I1:AM1"/>
    <mergeCell ref="AN1:AR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showGridLines="0" workbookViewId="0">
      <selection activeCell="F26" sqref="F26"/>
    </sheetView>
  </sheetViews>
  <sheetFormatPr defaultRowHeight="15" x14ac:dyDescent="0.25"/>
  <sheetData>
    <row r="1" spans="1:3" x14ac:dyDescent="0.25">
      <c r="A1" t="s">
        <v>8</v>
      </c>
    </row>
    <row r="2" spans="1:3" x14ac:dyDescent="0.25">
      <c r="A2" t="s">
        <v>9</v>
      </c>
    </row>
    <row r="3" spans="1:3" x14ac:dyDescent="0.25">
      <c r="A3" t="s">
        <v>10</v>
      </c>
    </row>
    <row r="4" spans="1:3" x14ac:dyDescent="0.25">
      <c r="A4" t="s">
        <v>11</v>
      </c>
    </row>
    <row r="5" spans="1:3" x14ac:dyDescent="0.25">
      <c r="A5" t="s">
        <v>12</v>
      </c>
    </row>
    <row r="7" spans="1:3" x14ac:dyDescent="0.25">
      <c r="A7" t="s">
        <v>13</v>
      </c>
    </row>
    <row r="9" spans="1:3" x14ac:dyDescent="0.25">
      <c r="A9" t="s">
        <v>14</v>
      </c>
    </row>
    <row r="10" spans="1:3" x14ac:dyDescent="0.25">
      <c r="A10" t="s">
        <v>15</v>
      </c>
    </row>
    <row r="11" spans="1:3" x14ac:dyDescent="0.25">
      <c r="A11" t="s">
        <v>16</v>
      </c>
    </row>
    <row r="12" spans="1:3" x14ac:dyDescent="0.25">
      <c r="A12" t="s">
        <v>17</v>
      </c>
    </row>
    <row r="13" spans="1:3" x14ac:dyDescent="0.25">
      <c r="A13" t="s">
        <v>18</v>
      </c>
    </row>
    <row r="14" spans="1:3" x14ac:dyDescent="0.25">
      <c r="A14" t="s">
        <v>19</v>
      </c>
    </row>
    <row r="15" spans="1:3" x14ac:dyDescent="0.25">
      <c r="C15" t="s">
        <v>20</v>
      </c>
    </row>
    <row r="17" spans="1:1" x14ac:dyDescent="0.25">
      <c r="A17" t="s">
        <v>21</v>
      </c>
    </row>
    <row r="19" spans="1:1" x14ac:dyDescent="0.25">
      <c r="A19" t="s">
        <v>22</v>
      </c>
    </row>
    <row r="20" spans="1:1" x14ac:dyDescent="0.25">
      <c r="A20" t="s">
        <v>23</v>
      </c>
    </row>
    <row r="21" spans="1:1" x14ac:dyDescent="0.25">
      <c r="A21" t="s">
        <v>24</v>
      </c>
    </row>
    <row r="23" spans="1:1" x14ac:dyDescent="0.25">
      <c r="A23" t="s">
        <v>25</v>
      </c>
    </row>
    <row r="26" spans="1:1" x14ac:dyDescent="0.25">
      <c r="A26" t="s">
        <v>26</v>
      </c>
    </row>
    <row r="27" spans="1:1" x14ac:dyDescent="0.25">
      <c r="A27" t="s">
        <v>27</v>
      </c>
    </row>
    <row r="28" spans="1:1" x14ac:dyDescent="0.25">
      <c r="A28" t="s">
        <v>28</v>
      </c>
    </row>
    <row r="29" spans="1:1" x14ac:dyDescent="0.25">
      <c r="A29" t="s">
        <v>29</v>
      </c>
    </row>
    <row r="30" spans="1:1" x14ac:dyDescent="0.25">
      <c r="A30" t="s">
        <v>30</v>
      </c>
    </row>
    <row r="31" spans="1:1" x14ac:dyDescent="0.25">
      <c r="A31" t="s">
        <v>31</v>
      </c>
    </row>
    <row r="33" spans="1:1" x14ac:dyDescent="0.25">
      <c r="A33" t="s">
        <v>32</v>
      </c>
    </row>
    <row r="34" spans="1:1" x14ac:dyDescent="0.25">
      <c r="A34" t="s">
        <v>27</v>
      </c>
    </row>
    <row r="35" spans="1:1" x14ac:dyDescent="0.25">
      <c r="A35" t="s">
        <v>33</v>
      </c>
    </row>
    <row r="36" spans="1:1" x14ac:dyDescent="0.25">
      <c r="A36" t="s">
        <v>31</v>
      </c>
    </row>
    <row r="38" spans="1:1" x14ac:dyDescent="0.25">
      <c r="A38" t="s">
        <v>34</v>
      </c>
    </row>
    <row r="39" spans="1:1" x14ac:dyDescent="0.25">
      <c r="A39" t="s">
        <v>27</v>
      </c>
    </row>
    <row r="40" spans="1:1" x14ac:dyDescent="0.25">
      <c r="A40" t="s">
        <v>35</v>
      </c>
    </row>
    <row r="41" spans="1:1" x14ac:dyDescent="0.25">
      <c r="A41" t="s">
        <v>31</v>
      </c>
    </row>
    <row r="43" spans="1:1" x14ac:dyDescent="0.25">
      <c r="A43" t="s">
        <v>36</v>
      </c>
    </row>
    <row r="46" spans="1:1" x14ac:dyDescent="0.25">
      <c r="A46" t="s">
        <v>8</v>
      </c>
    </row>
    <row r="47" spans="1:1" x14ac:dyDescent="0.25">
      <c r="A47" t="s">
        <v>37</v>
      </c>
    </row>
    <row r="48" spans="1:1" x14ac:dyDescent="0.25">
      <c r="A48" t="s">
        <v>38</v>
      </c>
    </row>
    <row r="50" spans="1:1" x14ac:dyDescent="0.25">
      <c r="A50" t="s">
        <v>39</v>
      </c>
    </row>
    <row r="51" spans="1:1" x14ac:dyDescent="0.25">
      <c r="A51" t="s">
        <v>27</v>
      </c>
    </row>
    <row r="52" spans="1:1" x14ac:dyDescent="0.25">
      <c r="A52" t="s">
        <v>40</v>
      </c>
    </row>
    <row r="53" spans="1:1" x14ac:dyDescent="0.25">
      <c r="A53" t="s">
        <v>31</v>
      </c>
    </row>
    <row r="54" spans="1:1" x14ac:dyDescent="0.25">
      <c r="A54" t="s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K6"/>
  <sheetViews>
    <sheetView workbookViewId="0">
      <selection activeCell="D1" sqref="D1:K1"/>
    </sheetView>
  </sheetViews>
  <sheetFormatPr defaultRowHeight="15" x14ac:dyDescent="0.25"/>
  <sheetData>
    <row r="1" spans="4:11" x14ac:dyDescent="0.25">
      <c r="D1" s="24">
        <v>2282</v>
      </c>
      <c r="E1" s="24">
        <v>1919</v>
      </c>
      <c r="F1" s="24">
        <v>1843</v>
      </c>
      <c r="G1" s="24">
        <v>1737</v>
      </c>
      <c r="H1" s="24">
        <v>1424</v>
      </c>
      <c r="I1" s="24">
        <v>1594</v>
      </c>
      <c r="J1" s="24">
        <v>1453</v>
      </c>
      <c r="K1" s="24">
        <v>1403</v>
      </c>
    </row>
    <row r="6" spans="4:11" x14ac:dyDescent="0.25">
      <c r="D6" t="s">
        <v>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O2"/>
  <sheetViews>
    <sheetView workbookViewId="0">
      <selection activeCell="B43" sqref="B43"/>
    </sheetView>
  </sheetViews>
  <sheetFormatPr defaultRowHeight="15" x14ac:dyDescent="0.25"/>
  <sheetData>
    <row r="2" spans="4:15" x14ac:dyDescent="0.25">
      <c r="D2" s="24">
        <v>1702</v>
      </c>
      <c r="E2" s="24">
        <v>1124</v>
      </c>
      <c r="F2" s="24">
        <v>1206</v>
      </c>
      <c r="G2" s="24">
        <v>1034</v>
      </c>
      <c r="H2">
        <v>957</v>
      </c>
      <c r="I2">
        <v>833</v>
      </c>
      <c r="J2" s="24">
        <v>1030</v>
      </c>
      <c r="K2" s="24">
        <v>1149</v>
      </c>
      <c r="L2" s="24">
        <v>1151</v>
      </c>
      <c r="M2" s="24">
        <v>1308</v>
      </c>
      <c r="N2" s="24">
        <v>1070</v>
      </c>
      <c r="O2" s="24">
        <v>1041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7:I18"/>
  <sheetViews>
    <sheetView workbookViewId="0">
      <selection activeCell="I7" sqref="I7:I18"/>
    </sheetView>
  </sheetViews>
  <sheetFormatPr defaultRowHeight="15" x14ac:dyDescent="0.25"/>
  <sheetData>
    <row r="7" spans="9:9" x14ac:dyDescent="0.25">
      <c r="I7" s="24">
        <v>1205</v>
      </c>
    </row>
    <row r="8" spans="9:9" x14ac:dyDescent="0.25">
      <c r="I8" s="24">
        <v>1062</v>
      </c>
    </row>
    <row r="9" spans="9:9" x14ac:dyDescent="0.25">
      <c r="I9" s="24">
        <v>1358</v>
      </c>
    </row>
    <row r="10" spans="9:9" x14ac:dyDescent="0.25">
      <c r="I10" s="24">
        <v>1410</v>
      </c>
    </row>
    <row r="11" spans="9:9" x14ac:dyDescent="0.25">
      <c r="I11" s="24">
        <v>1514</v>
      </c>
    </row>
    <row r="12" spans="9:9" x14ac:dyDescent="0.25">
      <c r="I12" s="24">
        <v>1497</v>
      </c>
    </row>
    <row r="13" spans="9:9" x14ac:dyDescent="0.25">
      <c r="I13" s="24">
        <v>1693</v>
      </c>
    </row>
    <row r="14" spans="9:9" x14ac:dyDescent="0.25">
      <c r="I14" s="24">
        <v>1647</v>
      </c>
    </row>
    <row r="15" spans="9:9" x14ac:dyDescent="0.25">
      <c r="I15" s="24">
        <v>1912</v>
      </c>
    </row>
    <row r="16" spans="9:9" x14ac:dyDescent="0.25">
      <c r="I16" s="24">
        <v>2131</v>
      </c>
    </row>
    <row r="17" spans="9:9" x14ac:dyDescent="0.25">
      <c r="I17" s="24">
        <v>1802</v>
      </c>
    </row>
    <row r="18" spans="9:9" x14ac:dyDescent="0.25">
      <c r="I18" s="24">
        <v>1980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7:L21"/>
  <sheetViews>
    <sheetView workbookViewId="0">
      <selection activeCell="W21" sqref="W21"/>
    </sheetView>
  </sheetViews>
  <sheetFormatPr defaultRowHeight="15" x14ac:dyDescent="0.25"/>
  <sheetData>
    <row r="17" spans="11:12" x14ac:dyDescent="0.25">
      <c r="K17">
        <v>6358</v>
      </c>
      <c r="L17" t="s">
        <v>79</v>
      </c>
    </row>
    <row r="18" spans="11:12" x14ac:dyDescent="0.25">
      <c r="K18">
        <v>6359</v>
      </c>
      <c r="L18" t="s">
        <v>79</v>
      </c>
    </row>
    <row r="19" spans="11:12" x14ac:dyDescent="0.25">
      <c r="K19">
        <v>6360</v>
      </c>
      <c r="L19" t="s">
        <v>79</v>
      </c>
    </row>
    <row r="20" spans="11:12" x14ac:dyDescent="0.25">
      <c r="K20">
        <v>6361</v>
      </c>
      <c r="L20" t="s">
        <v>79</v>
      </c>
    </row>
    <row r="21" spans="11:12" x14ac:dyDescent="0.25">
      <c r="K21">
        <v>6362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S38"/>
  <sheetViews>
    <sheetView tabSelected="1" zoomScale="80" zoomScaleNormal="80" workbookViewId="0">
      <selection activeCell="K23" sqref="K23"/>
    </sheetView>
  </sheetViews>
  <sheetFormatPr defaultRowHeight="15" x14ac:dyDescent="0.25"/>
  <cols>
    <col min="5" max="16" width="15.5703125" bestFit="1" customWidth="1"/>
    <col min="17" max="17" width="16" customWidth="1"/>
  </cols>
  <sheetData>
    <row r="5" spans="4:19" x14ac:dyDescent="0.25">
      <c r="D5" s="60" t="s">
        <v>99</v>
      </c>
      <c r="E5" s="60" t="s">
        <v>90</v>
      </c>
      <c r="F5" s="60" t="s">
        <v>91</v>
      </c>
      <c r="G5" s="60" t="s">
        <v>92</v>
      </c>
      <c r="H5" s="60" t="s">
        <v>93</v>
      </c>
      <c r="I5" s="60" t="s">
        <v>94</v>
      </c>
      <c r="J5" s="60" t="s">
        <v>95</v>
      </c>
      <c r="K5" s="60" t="s">
        <v>96</v>
      </c>
      <c r="L5" s="60" t="s">
        <v>97</v>
      </c>
      <c r="M5" s="60" t="s">
        <v>98</v>
      </c>
      <c r="N5" s="60" t="s">
        <v>47</v>
      </c>
      <c r="O5" s="60" t="s">
        <v>48</v>
      </c>
      <c r="P5" s="60" t="s">
        <v>49</v>
      </c>
      <c r="Q5" s="56"/>
    </row>
    <row r="6" spans="4:19" x14ac:dyDescent="0.25">
      <c r="D6" s="60" t="s">
        <v>100</v>
      </c>
      <c r="E6" s="61">
        <v>1995</v>
      </c>
      <c r="F6" s="61">
        <v>2003</v>
      </c>
      <c r="G6" s="61">
        <v>1938</v>
      </c>
      <c r="H6" s="61">
        <v>1703</v>
      </c>
      <c r="I6" s="61">
        <v>1705</v>
      </c>
      <c r="J6" s="61">
        <v>1612</v>
      </c>
      <c r="K6" s="61">
        <v>1795</v>
      </c>
      <c r="L6" s="61">
        <v>2350</v>
      </c>
      <c r="M6" s="61">
        <v>2493</v>
      </c>
      <c r="N6" s="61">
        <v>2747</v>
      </c>
      <c r="O6" s="61">
        <v>2628</v>
      </c>
      <c r="P6" s="61">
        <v>2350</v>
      </c>
      <c r="Q6" s="57">
        <f>AVERAGE(F6:P6)</f>
        <v>2120.3636363636365</v>
      </c>
      <c r="S6">
        <f>(Q11-Q6)/Q6</f>
        <v>0.42915737723660891</v>
      </c>
    </row>
    <row r="7" spans="4:19" x14ac:dyDescent="0.25">
      <c r="D7" s="60" t="s">
        <v>101</v>
      </c>
      <c r="E7" s="59">
        <v>16837717.500000004</v>
      </c>
      <c r="F7" s="59">
        <v>16534659.879999997</v>
      </c>
      <c r="G7" s="59">
        <v>16679055.789999999</v>
      </c>
      <c r="H7" s="59">
        <v>14482685.090000011</v>
      </c>
      <c r="I7" s="59">
        <v>14536234.220000001</v>
      </c>
      <c r="J7" s="59">
        <v>14023384.749999996</v>
      </c>
      <c r="K7" s="59">
        <v>15275691.739999998</v>
      </c>
      <c r="L7" s="59">
        <v>19418038.70999999</v>
      </c>
      <c r="M7" s="59">
        <v>19863248.609999999</v>
      </c>
      <c r="N7" s="59">
        <v>21616416.430000003</v>
      </c>
      <c r="O7" s="59">
        <v>20257241.93999999</v>
      </c>
      <c r="P7" s="59">
        <v>17547323.479999993</v>
      </c>
      <c r="Q7" s="57">
        <f>AVERAGE(E7:P7)</f>
        <v>17255974.845000003</v>
      </c>
      <c r="S7">
        <f>(Q12-Q7)/Q7</f>
        <v>0.28182869848560355</v>
      </c>
    </row>
    <row r="8" spans="4:19" x14ac:dyDescent="0.25"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</row>
    <row r="9" spans="4:19" x14ac:dyDescent="0.25"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4:19" x14ac:dyDescent="0.25">
      <c r="D10" s="60" t="s">
        <v>99</v>
      </c>
      <c r="E10" s="60" t="s">
        <v>50</v>
      </c>
      <c r="F10" s="60" t="s">
        <v>51</v>
      </c>
      <c r="G10" s="60" t="s">
        <v>52</v>
      </c>
      <c r="H10" s="60" t="s">
        <v>53</v>
      </c>
      <c r="I10" s="60" t="s">
        <v>54</v>
      </c>
      <c r="J10" s="60" t="s">
        <v>55</v>
      </c>
      <c r="K10" s="60" t="s">
        <v>56</v>
      </c>
      <c r="L10" s="60" t="s">
        <v>57</v>
      </c>
      <c r="M10" s="60" t="s">
        <v>58</v>
      </c>
      <c r="N10" s="60" t="s">
        <v>59</v>
      </c>
      <c r="O10" s="60" t="s">
        <v>60</v>
      </c>
      <c r="P10" s="60" t="s">
        <v>61</v>
      </c>
      <c r="Q10" s="56"/>
    </row>
    <row r="11" spans="4:19" x14ac:dyDescent="0.25">
      <c r="D11" s="60" t="s">
        <v>100</v>
      </c>
      <c r="E11" s="63">
        <v>3054</v>
      </c>
      <c r="F11" s="63">
        <v>2976</v>
      </c>
      <c r="G11" s="63">
        <v>3295</v>
      </c>
      <c r="H11" s="63">
        <v>2513</v>
      </c>
      <c r="I11" s="63">
        <v>2885</v>
      </c>
      <c r="J11" s="63">
        <v>2728</v>
      </c>
      <c r="K11" s="63">
        <v>3015</v>
      </c>
      <c r="L11" s="63">
        <v>3482</v>
      </c>
      <c r="M11" s="63">
        <v>3007</v>
      </c>
      <c r="N11" s="63">
        <v>3054</v>
      </c>
      <c r="O11" s="63">
        <v>3307</v>
      </c>
      <c r="P11" s="63">
        <v>3048</v>
      </c>
      <c r="Q11" s="57">
        <f>AVERAGE(E11:P11)</f>
        <v>3030.3333333333335</v>
      </c>
    </row>
    <row r="12" spans="4:19" x14ac:dyDescent="0.25">
      <c r="D12" s="60" t="s">
        <v>101</v>
      </c>
      <c r="E12" s="59">
        <v>23102104.120000012</v>
      </c>
      <c r="F12" s="59">
        <v>22356771.559999999</v>
      </c>
      <c r="G12" s="59">
        <v>24493169.390000012</v>
      </c>
      <c r="H12" s="59">
        <v>18940173.469999999</v>
      </c>
      <c r="I12" s="59">
        <v>21607203.250000011</v>
      </c>
      <c r="J12" s="59">
        <v>19004294.279999994</v>
      </c>
      <c r="K12" s="59">
        <v>22790248.170000009</v>
      </c>
      <c r="L12" s="59">
        <v>24452880.459999982</v>
      </c>
      <c r="M12" s="59">
        <v>21086530.700000014</v>
      </c>
      <c r="N12" s="59">
        <v>21879479.340000004</v>
      </c>
      <c r="O12" s="59">
        <v>23737512.389999997</v>
      </c>
      <c r="P12" s="59">
        <v>21980078.190000005</v>
      </c>
      <c r="Q12" s="57">
        <f>AVERAGE(E12:P12)</f>
        <v>22119203.776666667</v>
      </c>
    </row>
    <row r="13" spans="4:19" x14ac:dyDescent="0.25"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</row>
    <row r="14" spans="4:19" x14ac:dyDescent="0.25">
      <c r="D14" s="56"/>
      <c r="E14" s="101">
        <f>(E11-E6)/E6</f>
        <v>0.53082706766917298</v>
      </c>
      <c r="F14" s="101">
        <f t="shared" ref="F14:P14" si="0">(F11-F6)/F6</f>
        <v>0.48577134298552171</v>
      </c>
      <c r="G14" s="101">
        <f t="shared" si="0"/>
        <v>0.70020639834881326</v>
      </c>
      <c r="H14" s="101">
        <f t="shared" si="0"/>
        <v>0.47563123899001764</v>
      </c>
      <c r="I14" s="101">
        <f t="shared" si="0"/>
        <v>0.6920821114369502</v>
      </c>
      <c r="J14" s="101">
        <f t="shared" si="0"/>
        <v>0.69230769230769229</v>
      </c>
      <c r="K14" s="101">
        <f t="shared" si="0"/>
        <v>0.67966573816155984</v>
      </c>
      <c r="L14" s="101">
        <f t="shared" si="0"/>
        <v>0.48170212765957449</v>
      </c>
      <c r="M14" s="101">
        <f t="shared" si="0"/>
        <v>0.20617729643000401</v>
      </c>
      <c r="N14" s="101">
        <f t="shared" si="0"/>
        <v>0.1117582817619221</v>
      </c>
      <c r="O14" s="101">
        <f t="shared" si="0"/>
        <v>0.25837138508371388</v>
      </c>
      <c r="P14" s="101">
        <f t="shared" si="0"/>
        <v>0.29702127659574468</v>
      </c>
      <c r="Q14" s="56"/>
    </row>
    <row r="15" spans="4:19" x14ac:dyDescent="0.25">
      <c r="D15" s="56"/>
      <c r="E15" s="101">
        <f>(E12-E7)/E7</f>
        <v>0.37204488197405661</v>
      </c>
      <c r="F15" s="101">
        <f t="shared" ref="F15:P15" si="1">(F12-F7)/F7</f>
        <v>0.3521155997313446</v>
      </c>
      <c r="G15" s="101">
        <f t="shared" si="1"/>
        <v>0.46849855881440233</v>
      </c>
      <c r="H15" s="101">
        <f t="shared" si="1"/>
        <v>0.30778052220977931</v>
      </c>
      <c r="I15" s="101">
        <f t="shared" si="1"/>
        <v>0.48643747224926115</v>
      </c>
      <c r="J15" s="101">
        <f t="shared" si="1"/>
        <v>0.35518597106165817</v>
      </c>
      <c r="K15" s="101">
        <f t="shared" si="1"/>
        <v>0.49192904373180363</v>
      </c>
      <c r="L15" s="101">
        <f t="shared" si="1"/>
        <v>0.25928683247536871</v>
      </c>
      <c r="M15" s="101">
        <f t="shared" si="1"/>
        <v>6.1585197568546912E-2</v>
      </c>
      <c r="N15" s="101">
        <f t="shared" si="1"/>
        <v>1.2169589295796153E-2</v>
      </c>
      <c r="O15" s="101">
        <f t="shared" si="1"/>
        <v>0.17180376579932424</v>
      </c>
      <c r="P15" s="101">
        <f t="shared" si="1"/>
        <v>0.25261714215574566</v>
      </c>
      <c r="Q15" s="56"/>
    </row>
    <row r="16" spans="4:19" x14ac:dyDescent="0.25"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</row>
    <row r="17" spans="4:18" x14ac:dyDescent="0.25">
      <c r="D17" s="74"/>
      <c r="E17" s="65">
        <v>42370</v>
      </c>
      <c r="F17" s="65">
        <v>42401</v>
      </c>
      <c r="G17" s="65">
        <v>42430</v>
      </c>
      <c r="H17" s="65">
        <v>42461</v>
      </c>
      <c r="I17" s="65">
        <v>42491</v>
      </c>
      <c r="J17" s="65">
        <v>42522</v>
      </c>
      <c r="K17" s="65">
        <v>42552</v>
      </c>
      <c r="L17" s="65">
        <v>42583</v>
      </c>
      <c r="M17" s="65">
        <v>42614</v>
      </c>
      <c r="N17" s="65">
        <v>42644</v>
      </c>
      <c r="O17" s="65">
        <v>42675</v>
      </c>
      <c r="P17" s="65">
        <v>42705</v>
      </c>
    </row>
    <row r="18" spans="4:18" ht="39" x14ac:dyDescent="0.25">
      <c r="D18" s="75" t="s">
        <v>105</v>
      </c>
      <c r="E18" s="72">
        <v>63978460754.109985</v>
      </c>
      <c r="F18" s="72">
        <v>62274147590.339989</v>
      </c>
      <c r="G18" s="72">
        <v>61750360754.380005</v>
      </c>
      <c r="H18" s="72">
        <v>62742174411.099991</v>
      </c>
      <c r="I18" s="72">
        <v>62131924355.959999</v>
      </c>
      <c r="J18" s="72">
        <v>67935248474.949997</v>
      </c>
      <c r="K18" s="72">
        <v>74603843533.789993</v>
      </c>
      <c r="L18" s="72">
        <v>75292698762.369995</v>
      </c>
      <c r="M18" s="72">
        <v>77384231663.859985</v>
      </c>
      <c r="N18" s="72">
        <v>77194907941.619995</v>
      </c>
      <c r="O18" s="72">
        <v>76999686738.970032</v>
      </c>
      <c r="P18" s="72">
        <v>80773759813.270004</v>
      </c>
    </row>
    <row r="19" spans="4:18" x14ac:dyDescent="0.25">
      <c r="D19" s="76" t="s">
        <v>103</v>
      </c>
      <c r="E19" s="69">
        <v>3785081463.5899997</v>
      </c>
      <c r="F19" s="69">
        <v>4190919879.7000003</v>
      </c>
      <c r="G19" s="69">
        <v>3737350338.0699997</v>
      </c>
      <c r="H19" s="69">
        <v>3354569005.7000003</v>
      </c>
      <c r="I19" s="69">
        <v>3756397803.2200003</v>
      </c>
      <c r="J19" s="69">
        <v>4162040789.3799996</v>
      </c>
      <c r="K19" s="69">
        <v>5686267110.3999996</v>
      </c>
      <c r="L19" s="69">
        <v>5507676463.8699999</v>
      </c>
      <c r="M19" s="69">
        <v>4978162043.4800005</v>
      </c>
      <c r="N19" s="69">
        <v>4925697346.1499996</v>
      </c>
      <c r="O19" s="69">
        <v>5340231383.5200005</v>
      </c>
      <c r="P19" s="69">
        <v>5036033174.54</v>
      </c>
      <c r="Q19" s="67">
        <f>AVERAGE(E19:P19)</f>
        <v>4538368900.1350002</v>
      </c>
    </row>
    <row r="20" spans="4:18" x14ac:dyDescent="0.25">
      <c r="D20" s="77" t="s">
        <v>104</v>
      </c>
      <c r="E20" s="70">
        <v>1152506349.6400001</v>
      </c>
      <c r="F20" s="70">
        <v>1137281769.5999999</v>
      </c>
      <c r="G20" s="70">
        <v>1109608509.8700001</v>
      </c>
      <c r="H20" s="70">
        <v>1062161672.8800001</v>
      </c>
      <c r="I20" s="70">
        <v>1059469093.03</v>
      </c>
      <c r="J20" s="70">
        <v>1120787026.9299998</v>
      </c>
      <c r="K20" s="70">
        <v>1248233871.25</v>
      </c>
      <c r="L20" s="70">
        <v>1454493577.03</v>
      </c>
      <c r="M20" s="70">
        <v>1433830786.8099999</v>
      </c>
      <c r="N20" s="70">
        <v>1470493825.22</v>
      </c>
      <c r="O20" s="70">
        <v>1517371058.3899999</v>
      </c>
      <c r="P20" s="70">
        <v>1531082861.96</v>
      </c>
    </row>
    <row r="23" spans="4:18" x14ac:dyDescent="0.25">
      <c r="D23" s="64"/>
      <c r="E23" s="65">
        <v>42736</v>
      </c>
      <c r="F23" s="65">
        <v>42767</v>
      </c>
      <c r="G23" s="65">
        <v>42795</v>
      </c>
      <c r="H23" s="65">
        <v>42826</v>
      </c>
      <c r="I23" s="65">
        <v>42856</v>
      </c>
      <c r="J23" s="65">
        <v>42887</v>
      </c>
      <c r="K23" s="65">
        <v>42917</v>
      </c>
      <c r="L23" s="65">
        <v>42948</v>
      </c>
      <c r="M23" s="65">
        <v>42979</v>
      </c>
      <c r="N23" s="65">
        <v>43009</v>
      </c>
      <c r="O23" s="65">
        <v>43040</v>
      </c>
      <c r="P23" s="65">
        <v>43070</v>
      </c>
    </row>
    <row r="24" spans="4:18" ht="23.25" x14ac:dyDescent="0.25">
      <c r="D24" s="58" t="s">
        <v>105</v>
      </c>
      <c r="E24" s="66">
        <v>80048442186.329987</v>
      </c>
      <c r="F24" s="66">
        <v>78719419649.819992</v>
      </c>
      <c r="G24" s="66">
        <v>77092110422.220001</v>
      </c>
      <c r="H24" s="66">
        <v>79610203014.940018</v>
      </c>
      <c r="I24" s="66">
        <v>78032882519.949966</v>
      </c>
      <c r="J24" s="66">
        <v>80925605514.789993</v>
      </c>
      <c r="K24" s="66">
        <v>80912262535.290009</v>
      </c>
      <c r="L24" s="66">
        <v>80550142306.449997</v>
      </c>
      <c r="M24" s="66">
        <v>82476573883.220001</v>
      </c>
      <c r="N24" s="66">
        <v>81160561694.36998</v>
      </c>
      <c r="O24" s="66">
        <v>82555381013.270004</v>
      </c>
      <c r="P24" s="66">
        <v>86022009867.990021</v>
      </c>
    </row>
    <row r="25" spans="4:18" x14ac:dyDescent="0.25">
      <c r="D25" s="62" t="s">
        <v>103</v>
      </c>
      <c r="E25" s="66">
        <v>5121220477.7600012</v>
      </c>
      <c r="F25" s="66">
        <v>4887520969.8100004</v>
      </c>
      <c r="G25" s="66">
        <v>4884152045.7599993</v>
      </c>
      <c r="H25" s="66">
        <v>4220522030.98</v>
      </c>
      <c r="I25" s="66">
        <v>5209567211.0299988</v>
      </c>
      <c r="J25" s="66">
        <v>4478179498.3800001</v>
      </c>
      <c r="K25" s="66">
        <v>4671734376.5900002</v>
      </c>
      <c r="L25" s="66">
        <v>5167216509.0100002</v>
      </c>
      <c r="M25" s="66">
        <v>4927232006.5799999</v>
      </c>
      <c r="N25" s="66">
        <v>5349362486.6499996</v>
      </c>
      <c r="O25" s="66">
        <v>5069491761.96</v>
      </c>
      <c r="P25" s="66">
        <v>5093861436.2999992</v>
      </c>
      <c r="Q25" s="67">
        <f>AVERAGE(E25:P25)</f>
        <v>4923338400.9008331</v>
      </c>
      <c r="R25" s="71">
        <f>(Q25-Q19)/Q19</f>
        <v>8.4825519748820202E-2</v>
      </c>
    </row>
    <row r="26" spans="4:18" x14ac:dyDescent="0.25">
      <c r="D26" s="62" t="s">
        <v>104</v>
      </c>
      <c r="E26" s="66">
        <v>1499116147.8399999</v>
      </c>
      <c r="F26" s="66">
        <v>1472662439.1200001</v>
      </c>
      <c r="G26" s="66">
        <v>1442115147.1700001</v>
      </c>
      <c r="H26" s="66">
        <v>1362222181.1300001</v>
      </c>
      <c r="I26" s="66">
        <v>1337390781.9100001</v>
      </c>
      <c r="J26" s="66">
        <v>1357442349.23</v>
      </c>
      <c r="K26" s="66">
        <v>1363016713.6000001</v>
      </c>
      <c r="L26" s="66">
        <v>1402620310.26</v>
      </c>
      <c r="M26" s="66">
        <v>1453843930.1400001</v>
      </c>
      <c r="N26" s="66">
        <v>1529807597.1900001</v>
      </c>
      <c r="O26" s="66">
        <v>1530279147.1299999</v>
      </c>
      <c r="P26" s="66">
        <v>1541244813.28</v>
      </c>
    </row>
    <row r="29" spans="4:18" x14ac:dyDescent="0.25">
      <c r="D29" s="80"/>
      <c r="E29" s="85">
        <v>42370</v>
      </c>
      <c r="F29" s="85">
        <v>42401</v>
      </c>
      <c r="G29" s="85">
        <v>42430</v>
      </c>
      <c r="H29" s="85">
        <v>42461</v>
      </c>
      <c r="I29" s="85">
        <v>42491</v>
      </c>
      <c r="J29" s="85">
        <v>42522</v>
      </c>
      <c r="K29" s="85">
        <v>42552</v>
      </c>
      <c r="L29" s="85">
        <v>42583</v>
      </c>
      <c r="M29" s="85">
        <v>42614</v>
      </c>
      <c r="N29" s="85">
        <v>42644</v>
      </c>
      <c r="O29" s="85">
        <v>42675</v>
      </c>
      <c r="P29" s="85">
        <v>42705</v>
      </c>
    </row>
    <row r="30" spans="4:18" ht="39" x14ac:dyDescent="0.25">
      <c r="D30" s="81" t="s">
        <v>102</v>
      </c>
      <c r="E30" s="83">
        <v>25211026</v>
      </c>
      <c r="F30" s="83">
        <v>25286583</v>
      </c>
      <c r="G30" s="83">
        <v>25373590</v>
      </c>
      <c r="H30" s="83">
        <v>25446766</v>
      </c>
      <c r="I30" s="83">
        <v>25536419</v>
      </c>
      <c r="J30" s="83">
        <v>29315803</v>
      </c>
      <c r="K30" s="83">
        <v>33691188</v>
      </c>
      <c r="L30" s="83">
        <v>33930124</v>
      </c>
      <c r="M30" s="83">
        <v>34166962</v>
      </c>
      <c r="N30" s="83">
        <v>34284408</v>
      </c>
      <c r="O30" s="83">
        <v>34409648</v>
      </c>
      <c r="P30" s="83">
        <v>34476381</v>
      </c>
    </row>
    <row r="31" spans="4:18" x14ac:dyDescent="0.25">
      <c r="D31" s="82" t="s">
        <v>103</v>
      </c>
      <c r="E31" s="84">
        <v>887640</v>
      </c>
      <c r="F31" s="84">
        <v>973926</v>
      </c>
      <c r="G31" s="84">
        <v>884845</v>
      </c>
      <c r="H31" s="84">
        <v>803375</v>
      </c>
      <c r="I31" s="84">
        <v>910965</v>
      </c>
      <c r="J31" s="84">
        <v>1066778</v>
      </c>
      <c r="K31" s="84">
        <v>1738395</v>
      </c>
      <c r="L31" s="84">
        <v>1558926</v>
      </c>
      <c r="M31" s="84">
        <v>1357327</v>
      </c>
      <c r="N31" s="84">
        <v>1323633</v>
      </c>
      <c r="O31" s="84">
        <v>1441603</v>
      </c>
      <c r="P31" s="84">
        <v>1344079</v>
      </c>
      <c r="Q31" s="73">
        <f>AVERAGE(E31:P31)</f>
        <v>1190957.6666666667</v>
      </c>
    </row>
    <row r="32" spans="4:18" x14ac:dyDescent="0.25">
      <c r="D32" s="82" t="s">
        <v>104</v>
      </c>
      <c r="E32" s="84">
        <v>243363</v>
      </c>
      <c r="F32" s="84">
        <v>238975</v>
      </c>
      <c r="G32" s="84">
        <v>231796</v>
      </c>
      <c r="H32" s="84">
        <v>220456</v>
      </c>
      <c r="I32" s="84">
        <v>225437</v>
      </c>
      <c r="J32" s="84">
        <v>247379</v>
      </c>
      <c r="K32" s="84">
        <v>299974</v>
      </c>
      <c r="L32" s="84">
        <v>394438</v>
      </c>
      <c r="M32" s="84">
        <v>369060</v>
      </c>
      <c r="N32" s="84">
        <v>356354</v>
      </c>
      <c r="O32" s="84">
        <v>368793</v>
      </c>
      <c r="P32" s="84">
        <v>370305</v>
      </c>
    </row>
    <row r="35" spans="4:18" x14ac:dyDescent="0.25">
      <c r="D35" s="86"/>
      <c r="E35" s="91">
        <v>42736</v>
      </c>
      <c r="F35" s="91">
        <v>42767</v>
      </c>
      <c r="G35" s="91">
        <v>42795</v>
      </c>
      <c r="H35" s="91">
        <v>42826</v>
      </c>
      <c r="I35" s="91">
        <v>42856</v>
      </c>
      <c r="J35" s="91">
        <v>42887</v>
      </c>
      <c r="K35" s="91">
        <v>42917</v>
      </c>
      <c r="L35" s="91">
        <v>42948</v>
      </c>
      <c r="M35" s="91">
        <v>42979</v>
      </c>
      <c r="N35" s="91">
        <v>43009</v>
      </c>
      <c r="O35" s="91">
        <v>43040</v>
      </c>
      <c r="P35" s="91">
        <v>43070</v>
      </c>
    </row>
    <row r="36" spans="4:18" ht="39" x14ac:dyDescent="0.25">
      <c r="D36" s="87" t="s">
        <v>102</v>
      </c>
      <c r="E36" s="89">
        <v>34533908</v>
      </c>
      <c r="F36" s="89">
        <v>34647380</v>
      </c>
      <c r="G36" s="89">
        <v>34741659</v>
      </c>
      <c r="H36" s="89">
        <v>34892001</v>
      </c>
      <c r="I36" s="89">
        <v>34947605</v>
      </c>
      <c r="J36" s="89">
        <v>35092282</v>
      </c>
      <c r="K36" s="89">
        <v>35233666</v>
      </c>
      <c r="L36" s="89">
        <v>34929505</v>
      </c>
      <c r="M36" s="89">
        <v>35048551</v>
      </c>
      <c r="N36" s="89">
        <v>35095131</v>
      </c>
      <c r="O36" s="89">
        <v>35213789</v>
      </c>
      <c r="P36" s="89">
        <v>35342078</v>
      </c>
    </row>
    <row r="37" spans="4:18" x14ac:dyDescent="0.25">
      <c r="D37" s="88" t="s">
        <v>103</v>
      </c>
      <c r="E37" s="90">
        <v>1356370</v>
      </c>
      <c r="F37" s="90">
        <v>1277852</v>
      </c>
      <c r="G37" s="90">
        <v>1287373</v>
      </c>
      <c r="H37" s="90">
        <v>1123992</v>
      </c>
      <c r="I37" s="90">
        <v>1379068</v>
      </c>
      <c r="J37" s="90">
        <v>1177379</v>
      </c>
      <c r="K37" s="90">
        <v>1225850</v>
      </c>
      <c r="L37" s="90">
        <v>1344648</v>
      </c>
      <c r="M37" s="90">
        <v>1270346</v>
      </c>
      <c r="N37" s="90">
        <v>1385437</v>
      </c>
      <c r="O37" s="90">
        <v>1304130</v>
      </c>
      <c r="P37" s="90">
        <v>1291636</v>
      </c>
      <c r="Q37" s="73">
        <f>AVERAGE(E37:P37)</f>
        <v>1285340.0833333333</v>
      </c>
      <c r="R37" s="71">
        <f>(Q37-Q31)/Q31</f>
        <v>7.9249178462262593E-2</v>
      </c>
    </row>
    <row r="38" spans="4:18" x14ac:dyDescent="0.25">
      <c r="D38" s="88" t="s">
        <v>104</v>
      </c>
      <c r="E38" s="90">
        <v>363960</v>
      </c>
      <c r="F38" s="90">
        <v>352075</v>
      </c>
      <c r="G38" s="90">
        <v>339434</v>
      </c>
      <c r="H38" s="90">
        <v>314283</v>
      </c>
      <c r="I38" s="90">
        <v>313304</v>
      </c>
      <c r="J38" s="90">
        <v>317916</v>
      </c>
      <c r="K38" s="90">
        <v>321453</v>
      </c>
      <c r="L38" s="90">
        <v>335196</v>
      </c>
      <c r="M38" s="90">
        <v>343282</v>
      </c>
      <c r="N38" s="90">
        <v>361919</v>
      </c>
      <c r="O38" s="90">
        <v>360271</v>
      </c>
      <c r="P38" s="90">
        <v>357156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201205-201511</vt:lpstr>
      <vt:lpstr>201001-201204</vt:lpstr>
      <vt:lpstr>201205-201511 (2)</vt:lpstr>
      <vt:lpstr>SAS LOGIC I AM USING</vt:lpstr>
      <vt:lpstr>Sheet1</vt:lpstr>
      <vt:lpstr>Sheet2</vt:lpstr>
      <vt:lpstr>Sheet3</vt:lpstr>
      <vt:lpstr>Sheet4</vt:lpstr>
      <vt:lpstr>Paydown</vt:lpstr>
      <vt:lpstr>Sheet7</vt:lpstr>
    </vt:vector>
  </TitlesOfParts>
  <Company>Citigroup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Reyes, Ed [CCC-OT]</dc:creator>
  <cp:lastModifiedBy>Wang, Dongwei [GCB-RO]</cp:lastModifiedBy>
  <dcterms:created xsi:type="dcterms:W3CDTF">2018-04-04T15:58:58Z</dcterms:created>
  <dcterms:modified xsi:type="dcterms:W3CDTF">2018-04-30T13:40:37Z</dcterms:modified>
</cp:coreProperties>
</file>