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66" i="1" l="1"/>
  <c r="N65" i="1"/>
  <c r="N64" i="1"/>
  <c r="L64" i="1"/>
  <c r="N63" i="1"/>
  <c r="L63" i="1"/>
  <c r="I63" i="1"/>
  <c r="N62" i="1"/>
  <c r="L62" i="1"/>
  <c r="N61" i="1"/>
  <c r="L61" i="1"/>
  <c r="N60" i="1"/>
  <c r="L60" i="1"/>
  <c r="N59" i="1"/>
  <c r="L59" i="1"/>
  <c r="N58" i="1"/>
  <c r="L58" i="1"/>
  <c r="I58" i="1"/>
  <c r="N57" i="1"/>
  <c r="L57" i="1"/>
  <c r="I57" i="1"/>
  <c r="N56" i="1"/>
  <c r="L56" i="1"/>
  <c r="I56" i="1"/>
  <c r="N55" i="1"/>
  <c r="L55" i="1"/>
  <c r="I55" i="1"/>
  <c r="L54" i="1"/>
  <c r="K54" i="1"/>
  <c r="N54" i="1" s="1"/>
  <c r="I54" i="1"/>
  <c r="N53" i="1"/>
  <c r="L53" i="1"/>
  <c r="I53" i="1"/>
  <c r="N52" i="1"/>
  <c r="L52" i="1"/>
  <c r="I52" i="1"/>
  <c r="N51" i="1"/>
  <c r="L51" i="1"/>
  <c r="I51" i="1"/>
  <c r="N50" i="1"/>
  <c r="L50" i="1"/>
  <c r="I50" i="1"/>
  <c r="L49" i="1"/>
  <c r="K49" i="1"/>
  <c r="N49" i="1" s="1"/>
  <c r="I49" i="1"/>
  <c r="N48" i="1"/>
  <c r="L48" i="1"/>
  <c r="I48" i="1"/>
  <c r="N47" i="1"/>
  <c r="L47" i="1"/>
  <c r="I47" i="1"/>
  <c r="N46" i="1"/>
  <c r="L46" i="1"/>
  <c r="I46" i="1"/>
  <c r="N45" i="1"/>
  <c r="L45" i="1"/>
  <c r="I45" i="1"/>
  <c r="N44" i="1"/>
  <c r="L44" i="1"/>
  <c r="I44" i="1"/>
  <c r="N43" i="1"/>
  <c r="L43" i="1"/>
  <c r="I43" i="1"/>
  <c r="N42" i="1"/>
  <c r="L42" i="1"/>
  <c r="I42" i="1"/>
  <c r="N41" i="1"/>
  <c r="L41" i="1"/>
  <c r="I41" i="1"/>
  <c r="N40" i="1"/>
  <c r="L40" i="1"/>
  <c r="I40" i="1"/>
  <c r="N39" i="1"/>
  <c r="L39" i="1"/>
  <c r="I39" i="1"/>
  <c r="N38" i="1"/>
  <c r="L38" i="1"/>
  <c r="I38" i="1"/>
  <c r="N37" i="1"/>
  <c r="L37" i="1"/>
  <c r="I37" i="1"/>
  <c r="L36" i="1"/>
  <c r="K36" i="1"/>
  <c r="N36" i="1" s="1"/>
  <c r="I36" i="1"/>
  <c r="N35" i="1"/>
  <c r="L35" i="1"/>
  <c r="I35" i="1"/>
  <c r="N34" i="1"/>
  <c r="L34" i="1"/>
  <c r="I34" i="1"/>
  <c r="N33" i="1"/>
  <c r="L33" i="1"/>
  <c r="I33" i="1"/>
  <c r="N32" i="1"/>
  <c r="L32" i="1"/>
  <c r="I32" i="1"/>
  <c r="N31" i="1"/>
  <c r="L31" i="1"/>
  <c r="I31" i="1"/>
  <c r="N30" i="1"/>
  <c r="L30" i="1"/>
  <c r="I30" i="1"/>
  <c r="N29" i="1"/>
  <c r="L29" i="1"/>
  <c r="I29" i="1"/>
  <c r="N28" i="1"/>
  <c r="L28" i="1"/>
  <c r="I28" i="1"/>
  <c r="N27" i="1"/>
  <c r="L27" i="1"/>
  <c r="I27" i="1"/>
  <c r="N26" i="1"/>
  <c r="L26" i="1"/>
  <c r="I26" i="1"/>
  <c r="N25" i="1"/>
  <c r="L25" i="1"/>
  <c r="H25" i="1"/>
  <c r="I25" i="1" s="1"/>
  <c r="N24" i="1"/>
  <c r="L24" i="1"/>
  <c r="I24" i="1"/>
  <c r="K23" i="1"/>
  <c r="N23" i="1" s="1"/>
  <c r="I23" i="1"/>
  <c r="N22" i="1"/>
  <c r="L22" i="1"/>
  <c r="I22" i="1"/>
  <c r="N21" i="1"/>
  <c r="L21" i="1"/>
  <c r="H21" i="1"/>
  <c r="I21" i="1" s="1"/>
  <c r="N20" i="1"/>
  <c r="L20" i="1"/>
  <c r="I20" i="1"/>
  <c r="N19" i="1"/>
  <c r="P19" i="1" s="1"/>
  <c r="N18" i="1"/>
  <c r="L18" i="1"/>
  <c r="I18" i="1"/>
  <c r="N17" i="1"/>
  <c r="L17" i="1"/>
  <c r="I17" i="1"/>
  <c r="N16" i="1"/>
  <c r="I16" i="1"/>
  <c r="N15" i="1"/>
  <c r="L15" i="1"/>
  <c r="I15" i="1"/>
  <c r="N14" i="1"/>
  <c r="L14" i="1"/>
  <c r="I14" i="1"/>
  <c r="N13" i="1"/>
  <c r="L13" i="1"/>
  <c r="I13" i="1"/>
  <c r="N12" i="1"/>
  <c r="L12" i="1"/>
  <c r="I12" i="1"/>
  <c r="N11" i="1"/>
  <c r="L11" i="1"/>
  <c r="I11" i="1"/>
  <c r="N10" i="1"/>
  <c r="L10" i="1"/>
  <c r="I10" i="1"/>
  <c r="N9" i="1"/>
  <c r="L9" i="1"/>
  <c r="I9" i="1"/>
  <c r="N8" i="1"/>
  <c r="L8" i="1"/>
  <c r="I8" i="1"/>
  <c r="N7" i="1"/>
  <c r="L7" i="1"/>
  <c r="I7" i="1"/>
  <c r="N6" i="1"/>
  <c r="L6" i="1"/>
  <c r="I6" i="1"/>
  <c r="N5" i="1"/>
  <c r="L5" i="1"/>
  <c r="I5" i="1"/>
  <c r="N4" i="1"/>
  <c r="L4" i="1"/>
  <c r="I4" i="1"/>
  <c r="N3" i="1"/>
  <c r="L3" i="1"/>
  <c r="I3" i="1"/>
  <c r="N2" i="1"/>
  <c r="P3" i="1" s="1"/>
  <c r="L2" i="1"/>
  <c r="I2" i="1"/>
  <c r="P1" i="1"/>
  <c r="P20" i="1" l="1"/>
  <c r="P2" i="1"/>
  <c r="L23" i="1"/>
</calcChain>
</file>

<file path=xl/comments1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王文超合同中间价是</t>
        </r>
        <r>
          <rPr>
            <sz val="9"/>
            <rFont val="Tahoma"/>
            <family val="2"/>
          </rPr>
          <t>13858</t>
        </r>
        <r>
          <rPr>
            <sz val="9"/>
            <rFont val="宋体"/>
            <family val="3"/>
            <charset val="134"/>
          </rPr>
          <t>，代理费=3522-352=3169.8元</t>
        </r>
      </text>
    </comment>
    <comment ref="K3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别处转来</t>
        </r>
        <r>
          <rPr>
            <sz val="9"/>
            <rFont val="Tahoma"/>
            <family val="2"/>
          </rPr>
          <t>600</t>
        </r>
        <r>
          <rPr>
            <sz val="9"/>
            <rFont val="宋体"/>
            <family val="3"/>
            <charset val="134"/>
          </rPr>
          <t>合作协议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万含</t>
        </r>
      </text>
    </comment>
  </commentList>
</comments>
</file>

<file path=xl/sharedStrings.xml><?xml version="1.0" encoding="utf-8"?>
<sst xmlns="http://schemas.openxmlformats.org/spreadsheetml/2006/main" count="331" uniqueCount="174">
  <si>
    <t>序号</t>
  </si>
  <si>
    <t>合同号</t>
  </si>
  <si>
    <t>所属项目</t>
  </si>
  <si>
    <t>客户单位</t>
  </si>
  <si>
    <t>总价</t>
  </si>
  <si>
    <t>销售人员</t>
  </si>
  <si>
    <t>发货</t>
  </si>
  <si>
    <t>发货比例</t>
  </si>
  <si>
    <t>发票</t>
  </si>
  <si>
    <t>付款金额</t>
  </si>
  <si>
    <t>付款比例</t>
  </si>
  <si>
    <t>付款详情</t>
  </si>
  <si>
    <t>欠款金额</t>
  </si>
  <si>
    <t>总金额</t>
  </si>
  <si>
    <t>STLU2017120551</t>
    <phoneticPr fontId="3" type="noConversion"/>
  </si>
  <si>
    <t>智能枪弹柜</t>
  </si>
  <si>
    <t>洛阳市豪鹏箱柜有限公司</t>
  </si>
  <si>
    <t>谢宝林</t>
  </si>
  <si>
    <t>2017.12.5工行转账19552</t>
  </si>
  <si>
    <t>STLU2017120631</t>
    <phoneticPr fontId="3" type="noConversion"/>
  </si>
  <si>
    <t>武邑鑫瑞金属制品有限公司</t>
  </si>
  <si>
    <t>任建彬</t>
  </si>
  <si>
    <t>2017.12.19</t>
  </si>
  <si>
    <t>2017.12.14工行转账</t>
  </si>
  <si>
    <t>STLU2017120651</t>
    <phoneticPr fontId="3" type="noConversion"/>
  </si>
  <si>
    <t>北京嘉德宝业科技发展有限公司</t>
  </si>
  <si>
    <t>订单数量</t>
  </si>
  <si>
    <t>STLU2017120881</t>
    <phoneticPr fontId="3" type="noConversion"/>
  </si>
  <si>
    <t>江西金虎保险设备实业集团有限公司</t>
  </si>
  <si>
    <t>杨三亿</t>
  </si>
  <si>
    <t>2017.12.12工行转账6300</t>
  </si>
  <si>
    <t>STLU2017121182</t>
    <phoneticPr fontId="3" type="noConversion"/>
  </si>
  <si>
    <t>江西远洋保险设备实业集团有限公司</t>
  </si>
  <si>
    <t>2017.12.14工行转账8514</t>
  </si>
  <si>
    <t>STLU2017121251</t>
    <phoneticPr fontId="3" type="noConversion"/>
  </si>
  <si>
    <t>宁波永发智能安防科技有限公司</t>
  </si>
  <si>
    <t>STLU2017121271</t>
    <phoneticPr fontId="3" type="noConversion"/>
  </si>
  <si>
    <t>湖南周波</t>
  </si>
  <si>
    <t>杨阳</t>
  </si>
  <si>
    <t>2017.12.12北京银行收入6281</t>
  </si>
  <si>
    <t>STLU2017121371</t>
    <phoneticPr fontId="3" type="noConversion"/>
  </si>
  <si>
    <t>湖南创世智能科技有限公司</t>
  </si>
  <si>
    <t>STLU2017121451</t>
    <phoneticPr fontId="3" type="noConversion"/>
  </si>
  <si>
    <t>宁波市殴佰胜箱柜制造有限公司</t>
  </si>
  <si>
    <t>STLU2017121481</t>
  </si>
  <si>
    <t>STLU2017121482</t>
  </si>
  <si>
    <t>江西远洋保险设备集团有限公司</t>
  </si>
  <si>
    <t>STLU2017121561</t>
  </si>
  <si>
    <t>中山市安基交通电子科技有限公司</t>
  </si>
  <si>
    <t>曾德辉</t>
  </si>
  <si>
    <t>STLU2017121831</t>
  </si>
  <si>
    <t>河北虎牌集团奥笛柜业有限公司</t>
  </si>
  <si>
    <t>STLU2017121891</t>
    <phoneticPr fontId="3" type="noConversion"/>
  </si>
  <si>
    <t>广东中韬信息科技有限公司</t>
  </si>
  <si>
    <t>邓园园</t>
  </si>
  <si>
    <t>2017.12.26</t>
  </si>
  <si>
    <t>2017.12.5工行转账3600</t>
  </si>
  <si>
    <t>STLU2017122051</t>
  </si>
  <si>
    <t>洛阳福瑞特办公家具有限公司</t>
  </si>
  <si>
    <t>STLU2017122551</t>
  </si>
  <si>
    <t>STLU2017122581</t>
    <phoneticPr fontId="3" type="noConversion"/>
  </si>
  <si>
    <t>2017.12.26工行转账71841含</t>
  </si>
  <si>
    <t>TLU2017120131</t>
    <phoneticPr fontId="3" type="noConversion"/>
  </si>
  <si>
    <t>2017.12.4工行转账2830</t>
  </si>
  <si>
    <t>TLU2017120151</t>
    <phoneticPr fontId="3" type="noConversion"/>
  </si>
  <si>
    <t>清投智能（北京）科技股份有限公司</t>
  </si>
  <si>
    <t>TLU2017120431</t>
    <phoneticPr fontId="3" type="noConversion"/>
  </si>
  <si>
    <t>2017.12.6工行转账47580</t>
  </si>
  <si>
    <t>TLU2017120433</t>
  </si>
  <si>
    <t>河北博强柜业有限公司</t>
  </si>
  <si>
    <t>2017.12.20</t>
  </si>
  <si>
    <t>2017.12.6工行转账17380</t>
  </si>
  <si>
    <t>TLU2017120481</t>
  </si>
  <si>
    <t>2017.12.19工行转账300000
2017.12.22工行转账300000
2017.12.26工行转账401467</t>
  </si>
  <si>
    <t>TLU2017120482</t>
  </si>
  <si>
    <t>2017.12.6工行转账63773</t>
  </si>
  <si>
    <t>TLU2017120483</t>
    <phoneticPr fontId="3" type="noConversion"/>
  </si>
  <si>
    <t>2017.12.6工行转账41401</t>
  </si>
  <si>
    <t>TLU2017120501</t>
    <phoneticPr fontId="3" type="noConversion"/>
  </si>
  <si>
    <t>北京德昱嘉诚科技有限公司</t>
  </si>
  <si>
    <t>2017.12.8</t>
  </si>
  <si>
    <t>2017.12.6工行转账8500</t>
  </si>
  <si>
    <t>TLU2017120551</t>
    <phoneticPr fontId="3" type="noConversion"/>
  </si>
  <si>
    <t>TLU2017120571</t>
  </si>
  <si>
    <t>四川省永亨实业有限责任公司</t>
  </si>
  <si>
    <t>2017.11.30工行收到4140</t>
  </si>
  <si>
    <t>TLU2017120601</t>
    <phoneticPr fontId="3" type="noConversion"/>
  </si>
  <si>
    <t>中安网脉（北京）技术股份有限公司</t>
  </si>
  <si>
    <t>周云鹏</t>
  </si>
  <si>
    <t>TLU2017120631</t>
  </si>
  <si>
    <t>TLU2017120652</t>
  </si>
  <si>
    <t>济南融霄科技有限公司</t>
  </si>
  <si>
    <t>2017.12.7工行转账92710</t>
  </si>
  <si>
    <t>TLU2017120681</t>
    <phoneticPr fontId="3" type="noConversion"/>
  </si>
  <si>
    <t>2017.12.8工行转账8014</t>
  </si>
  <si>
    <t>TLU2017120682</t>
  </si>
  <si>
    <t>2017.12.12工行转账4122</t>
  </si>
  <si>
    <t>TLU2017120702</t>
    <phoneticPr fontId="3" type="noConversion"/>
  </si>
  <si>
    <t>保密柜</t>
  </si>
  <si>
    <t>北京东方昊星科贸有限公司</t>
  </si>
  <si>
    <t>2017.12.13</t>
  </si>
  <si>
    <t>2017.12.8工行转账402616</t>
  </si>
  <si>
    <t>TLU2017120873</t>
  </si>
  <si>
    <t>2017.12.8工行转账50000</t>
  </si>
  <si>
    <t>TLU2017121171</t>
  </si>
  <si>
    <t>江西卓尔金属设备集团有限公司</t>
  </si>
  <si>
    <t>2017.12.15工行转账12198.9
2017.12.5工行转账</t>
  </si>
  <si>
    <t>600元</t>
  </si>
  <si>
    <t>TLU2017121181</t>
  </si>
  <si>
    <t>2017.12.12工行转账2246</t>
  </si>
  <si>
    <t>TLU2017121252</t>
  </si>
  <si>
    <t>TLU2017121431</t>
  </si>
  <si>
    <t>2017.12.14工行转账17976</t>
  </si>
  <si>
    <t>TLU2017121432</t>
  </si>
  <si>
    <t>青岛源和九州科贸有限公司</t>
  </si>
  <si>
    <t>2017.11.17工行转账900</t>
  </si>
  <si>
    <t>TLU2017121452</t>
  </si>
  <si>
    <t>TLU2017121453</t>
  </si>
  <si>
    <t>TLU2017121483</t>
  </si>
  <si>
    <t>2017.12.18工行转账98043</t>
  </si>
  <si>
    <t>TLU2017121484</t>
  </si>
  <si>
    <t>2017.12.18工行转账43793</t>
  </si>
  <si>
    <t>TLU2017121485</t>
  </si>
  <si>
    <t>2017.12.18工行转账4492</t>
  </si>
  <si>
    <t>TLU2017121531</t>
  </si>
  <si>
    <t>郑州铁路公安局</t>
  </si>
  <si>
    <t>2017.12.15</t>
  </si>
  <si>
    <t>2017.12.22工行转账205000</t>
  </si>
  <si>
    <t>TLU2017121532</t>
  </si>
  <si>
    <t>福建优至盾安防技术有限公司</t>
  </si>
  <si>
    <t>2017.12.18工行转账28620</t>
  </si>
  <si>
    <t>TLU2017121581</t>
  </si>
  <si>
    <t>2017.12.18工行转账12492</t>
  </si>
  <si>
    <t>TLU2017121801</t>
    <phoneticPr fontId="3" type="noConversion"/>
  </si>
  <si>
    <t>智能保密柜</t>
  </si>
  <si>
    <t>香河县至诚安邦电子设备制造有限责任公司</t>
  </si>
  <si>
    <t>2017.12.20工行转账34884.57
2018.1.5工行转账34884.57</t>
    <phoneticPr fontId="3" type="noConversion"/>
  </si>
  <si>
    <t>TLU2017121851</t>
  </si>
  <si>
    <t>TLU2017121852</t>
  </si>
  <si>
    <t>辽宁迈诚科技有限公司</t>
  </si>
  <si>
    <t>TLU2017121861</t>
  </si>
  <si>
    <t>深圳相控</t>
  </si>
  <si>
    <t>TLU2017121881</t>
  </si>
  <si>
    <t>2017.12.19工行转账2146</t>
  </si>
  <si>
    <t>TLU2017121971</t>
  </si>
  <si>
    <t>2017.12.26工行转账172,516.4（含158008.2）
 5200元从2017.12.5日到账的10000中元扣除</t>
  </si>
  <si>
    <t>TLU2017121972</t>
  </si>
  <si>
    <t>2017.12.26工行转账14000</t>
  </si>
  <si>
    <t>TLU2017122071</t>
  </si>
  <si>
    <t>邢台市利盾电子科技有限公司</t>
  </si>
  <si>
    <t>2017.12.20工行转账7000</t>
  </si>
  <si>
    <t>TLU2017122072</t>
  </si>
  <si>
    <t>合肥华亿安全设备有限公司</t>
  </si>
  <si>
    <t>2017.12.27工行转账40620</t>
  </si>
  <si>
    <t>TLU2017122073</t>
  </si>
  <si>
    <t>2017.12.26工行转账508.2</t>
  </si>
  <si>
    <t>TLU2017122281</t>
  </si>
  <si>
    <t>2017.12.26工行转账62000</t>
  </si>
  <si>
    <t>TLU2017122601</t>
  </si>
  <si>
    <t>TLU2017122731</t>
  </si>
  <si>
    <t>三亚市公安局</t>
  </si>
  <si>
    <t>TLU2017122751</t>
  </si>
  <si>
    <t>TLU2017122781</t>
  </si>
  <si>
    <t>2017.12.28工行转账91073</t>
  </si>
  <si>
    <t>TLU2017122821</t>
  </si>
  <si>
    <t>TCL新技术（惠州）有限公司</t>
  </si>
  <si>
    <t>王孝帅</t>
  </si>
  <si>
    <t>TLU2017120871</t>
  </si>
  <si>
    <t>补充协议</t>
  </si>
  <si>
    <t>TLU2017111711</t>
    <phoneticPr fontId="3" type="noConversion"/>
  </si>
  <si>
    <t>枪锁板</t>
    <phoneticPr fontId="3" type="noConversion"/>
  </si>
  <si>
    <t>烟台三环科技有限公司</t>
    <phoneticPr fontId="3" type="noConversion"/>
  </si>
  <si>
    <t>任延红</t>
    <phoneticPr fontId="3" type="noConversion"/>
  </si>
  <si>
    <t>抵扣采购款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</si>
</sst>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7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3" fontId="2" fillId="2" borderId="1" xfId="1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3" fontId="2" fillId="0" borderId="1" xfId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2">
    <cellStyle name="常规" xfId="0" builtinId="0"/>
    <cellStyle name="千位分隔" xfId="1" builtinId="3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abSelected="1" workbookViewId="0"/>
  </sheetViews>
  <sheetFormatPr defaultRowHeight="13.5" x14ac:dyDescent="0.15"/>
  <sheetData>
    <row r="1" spans="1:16" ht="16.5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4" t="s">
        <v>7</v>
      </c>
      <c r="J1" s="5" t="s">
        <v>8</v>
      </c>
      <c r="K1" s="6" t="s">
        <v>9</v>
      </c>
      <c r="L1" s="4" t="s">
        <v>10</v>
      </c>
      <c r="M1" s="7" t="s">
        <v>11</v>
      </c>
      <c r="N1" s="8" t="s">
        <v>12</v>
      </c>
      <c r="O1" s="2" t="s">
        <v>13</v>
      </c>
      <c r="P1" s="2">
        <f>SUM(F2:F64)/10000</f>
        <v>504.45971400000008</v>
      </c>
    </row>
    <row r="2" spans="1:16" ht="16.5" x14ac:dyDescent="0.15">
      <c r="A2" s="1">
        <v>1</v>
      </c>
      <c r="B2" s="9">
        <v>1</v>
      </c>
      <c r="C2" s="9" t="s">
        <v>14</v>
      </c>
      <c r="D2" s="9" t="s">
        <v>15</v>
      </c>
      <c r="E2" s="10" t="s">
        <v>16</v>
      </c>
      <c r="F2" s="11">
        <v>19744</v>
      </c>
      <c r="G2" s="9" t="s">
        <v>17</v>
      </c>
      <c r="H2" s="9">
        <v>19744</v>
      </c>
      <c r="I2" s="12">
        <f t="shared" ref="I2:I18" si="0">H2/F2</f>
        <v>1</v>
      </c>
      <c r="J2" s="13"/>
      <c r="K2" s="14">
        <v>19552</v>
      </c>
      <c r="L2" s="12">
        <f t="shared" ref="L2:L15" si="1">K2/F2</f>
        <v>0.99027552674230146</v>
      </c>
      <c r="M2" s="10" t="s">
        <v>18</v>
      </c>
      <c r="N2" s="15">
        <f t="shared" ref="N2:N64" si="2">F2-K2</f>
        <v>192</v>
      </c>
      <c r="O2" s="16" t="s">
        <v>9</v>
      </c>
      <c r="P2" s="2">
        <f>SUM(K2:K64)/10000</f>
        <v>268.08194400000002</v>
      </c>
    </row>
    <row r="3" spans="1:16" ht="16.5" x14ac:dyDescent="0.15">
      <c r="A3" s="1">
        <v>2</v>
      </c>
      <c r="B3" s="9">
        <v>2</v>
      </c>
      <c r="C3" s="9" t="s">
        <v>19</v>
      </c>
      <c r="D3" s="9" t="s">
        <v>15</v>
      </c>
      <c r="E3" s="10" t="s">
        <v>20</v>
      </c>
      <c r="F3" s="11">
        <v>5522</v>
      </c>
      <c r="G3" s="9" t="s">
        <v>21</v>
      </c>
      <c r="H3" s="9">
        <v>5522</v>
      </c>
      <c r="I3" s="12">
        <f t="shared" si="0"/>
        <v>1</v>
      </c>
      <c r="J3" s="9" t="s">
        <v>22</v>
      </c>
      <c r="K3" s="14">
        <v>5522</v>
      </c>
      <c r="L3" s="12">
        <f t="shared" si="1"/>
        <v>1</v>
      </c>
      <c r="M3" s="10" t="s">
        <v>23</v>
      </c>
      <c r="N3" s="15">
        <f t="shared" si="2"/>
        <v>0</v>
      </c>
      <c r="O3" s="16" t="s">
        <v>12</v>
      </c>
      <c r="P3" s="2">
        <f>SUM(N2:N64)/10000</f>
        <v>236.37777000000003</v>
      </c>
    </row>
    <row r="4" spans="1:16" ht="16.5" x14ac:dyDescent="0.15">
      <c r="A4" s="1">
        <v>3</v>
      </c>
      <c r="B4" s="9">
        <v>3</v>
      </c>
      <c r="C4" s="9" t="s">
        <v>24</v>
      </c>
      <c r="D4" s="9" t="s">
        <v>15</v>
      </c>
      <c r="E4" s="10" t="s">
        <v>25</v>
      </c>
      <c r="F4" s="11">
        <v>364</v>
      </c>
      <c r="G4" s="9" t="s">
        <v>17</v>
      </c>
      <c r="H4" s="9">
        <v>364</v>
      </c>
      <c r="I4" s="12">
        <f t="shared" si="0"/>
        <v>1</v>
      </c>
      <c r="J4" s="13"/>
      <c r="K4" s="14"/>
      <c r="L4" s="12">
        <f t="shared" si="1"/>
        <v>0</v>
      </c>
      <c r="M4" s="10"/>
      <c r="N4" s="15">
        <f t="shared" si="2"/>
        <v>364</v>
      </c>
      <c r="O4" s="16" t="s">
        <v>26</v>
      </c>
      <c r="P4" s="17">
        <v>63</v>
      </c>
    </row>
    <row r="5" spans="1:16" ht="16.5" x14ac:dyDescent="0.15">
      <c r="A5" s="1">
        <v>4</v>
      </c>
      <c r="B5" s="9">
        <v>4</v>
      </c>
      <c r="C5" s="18" t="s">
        <v>27</v>
      </c>
      <c r="D5" s="18" t="s">
        <v>15</v>
      </c>
      <c r="E5" s="16" t="s">
        <v>28</v>
      </c>
      <c r="F5" s="19">
        <v>6300</v>
      </c>
      <c r="G5" s="18" t="s">
        <v>29</v>
      </c>
      <c r="H5" s="18"/>
      <c r="I5" s="20">
        <f t="shared" si="0"/>
        <v>0</v>
      </c>
      <c r="J5" s="21"/>
      <c r="K5" s="22">
        <v>6300</v>
      </c>
      <c r="L5" s="20">
        <f t="shared" si="1"/>
        <v>1</v>
      </c>
      <c r="M5" s="16" t="s">
        <v>30</v>
      </c>
      <c r="N5" s="23">
        <f t="shared" si="2"/>
        <v>0</v>
      </c>
      <c r="O5" s="21"/>
      <c r="P5" s="21"/>
    </row>
    <row r="6" spans="1:16" ht="16.5" x14ac:dyDescent="0.15">
      <c r="A6" s="24">
        <v>5</v>
      </c>
      <c r="B6" s="9">
        <v>5</v>
      </c>
      <c r="C6" s="9" t="s">
        <v>31</v>
      </c>
      <c r="D6" s="9" t="s">
        <v>15</v>
      </c>
      <c r="E6" s="13" t="s">
        <v>32</v>
      </c>
      <c r="F6" s="11">
        <v>8514</v>
      </c>
      <c r="G6" s="9" t="s">
        <v>29</v>
      </c>
      <c r="H6" s="9">
        <v>3314</v>
      </c>
      <c r="I6" s="12">
        <f t="shared" si="0"/>
        <v>0.38924124970636598</v>
      </c>
      <c r="J6" s="13"/>
      <c r="K6" s="13">
        <v>8514</v>
      </c>
      <c r="L6" s="12">
        <f t="shared" si="1"/>
        <v>1</v>
      </c>
      <c r="M6" s="10" t="s">
        <v>33</v>
      </c>
      <c r="N6" s="15">
        <f t="shared" si="2"/>
        <v>0</v>
      </c>
      <c r="O6" s="13"/>
      <c r="P6" s="13"/>
    </row>
    <row r="7" spans="1:16" ht="16.5" x14ac:dyDescent="0.15">
      <c r="A7" s="24">
        <v>6</v>
      </c>
      <c r="B7" s="9">
        <v>6</v>
      </c>
      <c r="C7" s="9" t="s">
        <v>34</v>
      </c>
      <c r="D7" s="9" t="s">
        <v>15</v>
      </c>
      <c r="E7" s="13" t="s">
        <v>35</v>
      </c>
      <c r="F7" s="11">
        <v>6080</v>
      </c>
      <c r="G7" s="9" t="s">
        <v>17</v>
      </c>
      <c r="H7" s="9">
        <v>6080</v>
      </c>
      <c r="I7" s="12">
        <f t="shared" si="0"/>
        <v>1</v>
      </c>
      <c r="J7" s="13"/>
      <c r="K7" s="13"/>
      <c r="L7" s="12">
        <f t="shared" si="1"/>
        <v>0</v>
      </c>
      <c r="M7" s="10"/>
      <c r="N7" s="15">
        <f t="shared" si="2"/>
        <v>6080</v>
      </c>
      <c r="O7" s="25"/>
      <c r="P7" s="25"/>
    </row>
    <row r="8" spans="1:16" ht="16.5" x14ac:dyDescent="0.15">
      <c r="A8" s="1">
        <v>7</v>
      </c>
      <c r="B8" s="9">
        <v>7</v>
      </c>
      <c r="C8" s="18" t="s">
        <v>36</v>
      </c>
      <c r="D8" s="18" t="s">
        <v>15</v>
      </c>
      <c r="E8" s="21" t="s">
        <v>37</v>
      </c>
      <c r="F8" s="19">
        <v>6281</v>
      </c>
      <c r="G8" s="18" t="s">
        <v>38</v>
      </c>
      <c r="H8" s="18">
        <v>6281</v>
      </c>
      <c r="I8" s="20">
        <f t="shared" si="0"/>
        <v>1</v>
      </c>
      <c r="J8" s="21"/>
      <c r="K8" s="21">
        <v>6281</v>
      </c>
      <c r="L8" s="20">
        <f t="shared" si="1"/>
        <v>1</v>
      </c>
      <c r="M8" s="16" t="s">
        <v>39</v>
      </c>
      <c r="N8" s="23">
        <f t="shared" si="2"/>
        <v>0</v>
      </c>
      <c r="O8" s="26"/>
      <c r="P8" s="26"/>
    </row>
    <row r="9" spans="1:16" ht="16.5" x14ac:dyDescent="0.15">
      <c r="A9" s="24">
        <v>8</v>
      </c>
      <c r="B9" s="9">
        <v>8</v>
      </c>
      <c r="C9" s="9" t="s">
        <v>40</v>
      </c>
      <c r="D9" s="9" t="s">
        <v>15</v>
      </c>
      <c r="E9" s="13" t="s">
        <v>41</v>
      </c>
      <c r="F9" s="11">
        <v>900</v>
      </c>
      <c r="G9" s="9" t="s">
        <v>38</v>
      </c>
      <c r="H9" s="9">
        <v>900</v>
      </c>
      <c r="I9" s="12">
        <f t="shared" si="0"/>
        <v>1</v>
      </c>
      <c r="J9" s="13"/>
      <c r="K9" s="13"/>
      <c r="L9" s="12">
        <f t="shared" si="1"/>
        <v>0</v>
      </c>
      <c r="M9" s="10"/>
      <c r="N9" s="15">
        <f t="shared" si="2"/>
        <v>900</v>
      </c>
      <c r="O9" s="25"/>
      <c r="P9" s="25"/>
    </row>
    <row r="10" spans="1:16" ht="16.5" x14ac:dyDescent="0.15">
      <c r="A10" s="24">
        <v>9</v>
      </c>
      <c r="B10" s="9">
        <v>9</v>
      </c>
      <c r="C10" s="9" t="s">
        <v>42</v>
      </c>
      <c r="D10" s="9" t="s">
        <v>15</v>
      </c>
      <c r="E10" s="13" t="s">
        <v>43</v>
      </c>
      <c r="F10" s="11">
        <v>32</v>
      </c>
      <c r="G10" s="9" t="s">
        <v>17</v>
      </c>
      <c r="H10" s="9">
        <v>32</v>
      </c>
      <c r="I10" s="12">
        <f t="shared" si="0"/>
        <v>1</v>
      </c>
      <c r="J10" s="13"/>
      <c r="K10" s="13"/>
      <c r="L10" s="12">
        <f t="shared" si="1"/>
        <v>0</v>
      </c>
      <c r="M10" s="10"/>
      <c r="N10" s="15">
        <f t="shared" si="2"/>
        <v>32</v>
      </c>
      <c r="O10" s="25"/>
      <c r="P10" s="25"/>
    </row>
    <row r="11" spans="1:16" ht="16.5" x14ac:dyDescent="0.15">
      <c r="A11" s="24">
        <v>10</v>
      </c>
      <c r="B11" s="9">
        <v>10</v>
      </c>
      <c r="C11" s="9" t="s">
        <v>44</v>
      </c>
      <c r="D11" s="9" t="s">
        <v>15</v>
      </c>
      <c r="E11" s="10" t="s">
        <v>28</v>
      </c>
      <c r="F11" s="11">
        <v>21200</v>
      </c>
      <c r="G11" s="9" t="s">
        <v>29</v>
      </c>
      <c r="H11" s="9">
        <v>21200</v>
      </c>
      <c r="I11" s="12">
        <f t="shared" si="0"/>
        <v>1</v>
      </c>
      <c r="J11" s="13"/>
      <c r="K11" s="13"/>
      <c r="L11" s="12">
        <f t="shared" si="1"/>
        <v>0</v>
      </c>
      <c r="M11" s="10"/>
      <c r="N11" s="15">
        <f t="shared" si="2"/>
        <v>21200</v>
      </c>
      <c r="O11" s="25"/>
      <c r="P11" s="25"/>
    </row>
    <row r="12" spans="1:16" ht="16.5" x14ac:dyDescent="0.15">
      <c r="A12" s="24">
        <v>11</v>
      </c>
      <c r="B12" s="9">
        <v>11</v>
      </c>
      <c r="C12" s="9" t="s">
        <v>45</v>
      </c>
      <c r="D12" s="9" t="s">
        <v>15</v>
      </c>
      <c r="E12" s="10" t="s">
        <v>46</v>
      </c>
      <c r="F12" s="11">
        <v>252</v>
      </c>
      <c r="G12" s="9" t="s">
        <v>29</v>
      </c>
      <c r="H12" s="9">
        <v>252</v>
      </c>
      <c r="I12" s="12">
        <f t="shared" si="0"/>
        <v>1</v>
      </c>
      <c r="J12" s="13"/>
      <c r="K12" s="13"/>
      <c r="L12" s="12">
        <f t="shared" si="1"/>
        <v>0</v>
      </c>
      <c r="M12" s="10"/>
      <c r="N12" s="15">
        <f t="shared" si="2"/>
        <v>252</v>
      </c>
      <c r="O12" s="25"/>
      <c r="P12" s="25"/>
    </row>
    <row r="13" spans="1:16" ht="16.5" x14ac:dyDescent="0.15">
      <c r="A13" s="24">
        <v>12</v>
      </c>
      <c r="B13" s="9">
        <v>12</v>
      </c>
      <c r="C13" s="9" t="s">
        <v>47</v>
      </c>
      <c r="D13" s="9" t="s">
        <v>15</v>
      </c>
      <c r="E13" s="13" t="s">
        <v>48</v>
      </c>
      <c r="F13" s="11">
        <v>1793</v>
      </c>
      <c r="G13" s="9" t="s">
        <v>49</v>
      </c>
      <c r="H13" s="9">
        <v>1793</v>
      </c>
      <c r="I13" s="12">
        <f t="shared" si="0"/>
        <v>1</v>
      </c>
      <c r="J13" s="13"/>
      <c r="K13" s="13"/>
      <c r="L13" s="12">
        <f t="shared" si="1"/>
        <v>0</v>
      </c>
      <c r="M13" s="10"/>
      <c r="N13" s="15">
        <f t="shared" si="2"/>
        <v>1793</v>
      </c>
      <c r="O13" s="25"/>
      <c r="P13" s="25"/>
    </row>
    <row r="14" spans="1:16" ht="16.5" x14ac:dyDescent="0.15">
      <c r="A14" s="24">
        <v>13</v>
      </c>
      <c r="B14" s="9">
        <v>13</v>
      </c>
      <c r="C14" s="9" t="s">
        <v>50</v>
      </c>
      <c r="D14" s="9" t="s">
        <v>15</v>
      </c>
      <c r="E14" s="13" t="s">
        <v>51</v>
      </c>
      <c r="F14" s="11">
        <v>15240</v>
      </c>
      <c r="G14" s="9" t="s">
        <v>21</v>
      </c>
      <c r="H14" s="9">
        <v>15240</v>
      </c>
      <c r="I14" s="12">
        <f t="shared" si="0"/>
        <v>1</v>
      </c>
      <c r="J14" s="13"/>
      <c r="K14" s="13"/>
      <c r="L14" s="12">
        <f t="shared" si="1"/>
        <v>0</v>
      </c>
      <c r="M14" s="10"/>
      <c r="N14" s="15">
        <f t="shared" si="2"/>
        <v>15240</v>
      </c>
      <c r="O14" s="27"/>
      <c r="P14" s="27"/>
    </row>
    <row r="15" spans="1:16" ht="16.5" x14ac:dyDescent="0.15">
      <c r="A15" s="1">
        <v>14</v>
      </c>
      <c r="B15" s="9">
        <v>14</v>
      </c>
      <c r="C15" s="9" t="s">
        <v>52</v>
      </c>
      <c r="D15" s="9" t="s">
        <v>15</v>
      </c>
      <c r="E15" s="13" t="s">
        <v>53</v>
      </c>
      <c r="F15" s="11">
        <v>3600</v>
      </c>
      <c r="G15" s="9" t="s">
        <v>54</v>
      </c>
      <c r="H15" s="9">
        <v>3600</v>
      </c>
      <c r="I15" s="12">
        <f t="shared" si="0"/>
        <v>1</v>
      </c>
      <c r="J15" s="13" t="s">
        <v>55</v>
      </c>
      <c r="K15" s="13">
        <v>3600</v>
      </c>
      <c r="L15" s="12">
        <f t="shared" si="1"/>
        <v>1</v>
      </c>
      <c r="M15" s="10" t="s">
        <v>56</v>
      </c>
      <c r="N15" s="15">
        <f t="shared" si="2"/>
        <v>0</v>
      </c>
      <c r="O15" s="26"/>
      <c r="P15" s="26"/>
    </row>
    <row r="16" spans="1:16" ht="16.5" x14ac:dyDescent="0.15">
      <c r="A16" s="1">
        <v>15</v>
      </c>
      <c r="B16" s="9">
        <v>15</v>
      </c>
      <c r="C16" s="9" t="s">
        <v>57</v>
      </c>
      <c r="D16" s="9"/>
      <c r="E16" s="13" t="s">
        <v>58</v>
      </c>
      <c r="F16" s="11">
        <v>184</v>
      </c>
      <c r="G16" s="9" t="s">
        <v>17</v>
      </c>
      <c r="H16" s="9">
        <v>184</v>
      </c>
      <c r="I16" s="12">
        <f t="shared" si="0"/>
        <v>1</v>
      </c>
      <c r="J16" s="13"/>
      <c r="K16" s="13"/>
      <c r="L16" s="12"/>
      <c r="M16" s="10"/>
      <c r="N16" s="15">
        <f t="shared" si="2"/>
        <v>184</v>
      </c>
      <c r="O16" s="26"/>
      <c r="P16" s="26"/>
    </row>
    <row r="17" spans="1:16" ht="16.5" x14ac:dyDescent="0.15">
      <c r="A17" s="24">
        <v>16</v>
      </c>
      <c r="B17" s="9">
        <v>16</v>
      </c>
      <c r="C17" s="9" t="s">
        <v>59</v>
      </c>
      <c r="D17" s="9" t="s">
        <v>15</v>
      </c>
      <c r="E17" s="13" t="s">
        <v>43</v>
      </c>
      <c r="F17" s="11">
        <v>9400</v>
      </c>
      <c r="G17" s="9" t="s">
        <v>17</v>
      </c>
      <c r="H17" s="9">
        <v>9400</v>
      </c>
      <c r="I17" s="12">
        <f t="shared" si="0"/>
        <v>1</v>
      </c>
      <c r="J17" s="13"/>
      <c r="K17" s="13"/>
      <c r="L17" s="12">
        <f>K17/F17</f>
        <v>0</v>
      </c>
      <c r="M17" s="10"/>
      <c r="N17" s="15">
        <f t="shared" si="2"/>
        <v>9400</v>
      </c>
      <c r="O17" s="25"/>
      <c r="P17" s="25"/>
    </row>
    <row r="18" spans="1:16" ht="16.5" x14ac:dyDescent="0.15">
      <c r="A18" s="24">
        <v>17</v>
      </c>
      <c r="B18" s="9">
        <v>17</v>
      </c>
      <c r="C18" s="9" t="s">
        <v>60</v>
      </c>
      <c r="D18" s="9" t="s">
        <v>15</v>
      </c>
      <c r="E18" s="10" t="s">
        <v>28</v>
      </c>
      <c r="F18" s="11">
        <v>14058</v>
      </c>
      <c r="G18" s="9" t="s">
        <v>29</v>
      </c>
      <c r="H18" s="9">
        <v>14058</v>
      </c>
      <c r="I18" s="12">
        <f t="shared" si="0"/>
        <v>1</v>
      </c>
      <c r="J18" s="13"/>
      <c r="K18" s="13">
        <v>9841</v>
      </c>
      <c r="L18" s="12">
        <f>K18/F18</f>
        <v>0.70002845354958032</v>
      </c>
      <c r="M18" s="10" t="s">
        <v>61</v>
      </c>
      <c r="N18" s="15">
        <f t="shared" si="2"/>
        <v>4217</v>
      </c>
      <c r="O18" s="26"/>
      <c r="P18" s="26"/>
    </row>
    <row r="19" spans="1:16" ht="16.5" x14ac:dyDescent="0.15">
      <c r="A19" s="1">
        <v>18</v>
      </c>
      <c r="B19" s="9">
        <v>18</v>
      </c>
      <c r="C19" s="18" t="s">
        <v>62</v>
      </c>
      <c r="D19" s="18" t="s">
        <v>15</v>
      </c>
      <c r="E19" s="16" t="s">
        <v>46</v>
      </c>
      <c r="F19" s="19">
        <v>2830</v>
      </c>
      <c r="G19" s="18" t="s">
        <v>21</v>
      </c>
      <c r="H19" s="18"/>
      <c r="I19" s="20"/>
      <c r="J19" s="18"/>
      <c r="K19" s="28">
        <v>2830</v>
      </c>
      <c r="L19" s="20"/>
      <c r="M19" s="16" t="s">
        <v>63</v>
      </c>
      <c r="N19" s="23">
        <f t="shared" si="2"/>
        <v>0</v>
      </c>
      <c r="O19" s="29" t="s">
        <v>12</v>
      </c>
      <c r="P19" s="26">
        <f>SUM(N18:N72)</f>
        <v>2486140.7000000002</v>
      </c>
    </row>
    <row r="20" spans="1:16" ht="16.5" x14ac:dyDescent="0.15">
      <c r="A20" s="1">
        <v>19</v>
      </c>
      <c r="B20" s="9">
        <v>19</v>
      </c>
      <c r="C20" s="9" t="s">
        <v>64</v>
      </c>
      <c r="D20" s="9" t="s">
        <v>15</v>
      </c>
      <c r="E20" s="10" t="s">
        <v>65</v>
      </c>
      <c r="F20" s="11">
        <v>55600</v>
      </c>
      <c r="G20" s="9" t="s">
        <v>17</v>
      </c>
      <c r="H20" s="9">
        <v>55600</v>
      </c>
      <c r="I20" s="12">
        <f t="shared" ref="I20:I49" si="3">H20/F20</f>
        <v>1</v>
      </c>
      <c r="J20" s="9" t="s">
        <v>22</v>
      </c>
      <c r="K20" s="30"/>
      <c r="L20" s="12">
        <f t="shared" ref="L20:L64" si="4">K20/F20</f>
        <v>0</v>
      </c>
      <c r="M20" s="10"/>
      <c r="N20" s="15">
        <f t="shared" si="2"/>
        <v>55600</v>
      </c>
      <c r="O20" s="29" t="s">
        <v>9</v>
      </c>
      <c r="P20" s="31">
        <f>SUM(K20:K72)</f>
        <v>2618379.4400000004</v>
      </c>
    </row>
    <row r="21" spans="1:16" ht="16.5" x14ac:dyDescent="0.15">
      <c r="A21" s="1">
        <v>20</v>
      </c>
      <c r="B21" s="9">
        <v>20</v>
      </c>
      <c r="C21" s="9" t="s">
        <v>66</v>
      </c>
      <c r="D21" s="9" t="s">
        <v>15</v>
      </c>
      <c r="E21" s="10" t="s">
        <v>20</v>
      </c>
      <c r="F21" s="11">
        <v>47580</v>
      </c>
      <c r="G21" s="9" t="s">
        <v>21</v>
      </c>
      <c r="H21" s="9">
        <f>46950+630</f>
        <v>47580</v>
      </c>
      <c r="I21" s="12">
        <f t="shared" si="3"/>
        <v>1</v>
      </c>
      <c r="J21" s="9" t="s">
        <v>22</v>
      </c>
      <c r="K21" s="30">
        <v>47580</v>
      </c>
      <c r="L21" s="12">
        <f t="shared" si="4"/>
        <v>1</v>
      </c>
      <c r="M21" s="10" t="s">
        <v>67</v>
      </c>
      <c r="N21" s="15">
        <f t="shared" si="2"/>
        <v>0</v>
      </c>
      <c r="O21" s="26"/>
      <c r="P21" s="26"/>
    </row>
    <row r="22" spans="1:16" ht="16.5" x14ac:dyDescent="0.15">
      <c r="A22" s="1">
        <v>21</v>
      </c>
      <c r="B22" s="9">
        <v>21</v>
      </c>
      <c r="C22" s="9" t="s">
        <v>68</v>
      </c>
      <c r="D22" s="9" t="s">
        <v>15</v>
      </c>
      <c r="E22" s="10" t="s">
        <v>69</v>
      </c>
      <c r="F22" s="11">
        <v>17380</v>
      </c>
      <c r="G22" s="9" t="s">
        <v>21</v>
      </c>
      <c r="H22" s="9">
        <v>17380</v>
      </c>
      <c r="I22" s="12">
        <f t="shared" si="3"/>
        <v>1</v>
      </c>
      <c r="J22" s="13" t="s">
        <v>70</v>
      </c>
      <c r="K22" s="14">
        <v>17380</v>
      </c>
      <c r="L22" s="12">
        <f t="shared" si="4"/>
        <v>1</v>
      </c>
      <c r="M22" s="10" t="s">
        <v>71</v>
      </c>
      <c r="N22" s="15">
        <f t="shared" si="2"/>
        <v>0</v>
      </c>
      <c r="O22" s="26"/>
      <c r="P22" s="26"/>
    </row>
    <row r="23" spans="1:16" ht="148.5" x14ac:dyDescent="0.15">
      <c r="A23" s="1">
        <v>22</v>
      </c>
      <c r="B23" s="9">
        <v>22</v>
      </c>
      <c r="C23" s="9" t="s">
        <v>72</v>
      </c>
      <c r="D23" s="9" t="s">
        <v>15</v>
      </c>
      <c r="E23" s="10" t="s">
        <v>28</v>
      </c>
      <c r="F23" s="11">
        <v>1430667</v>
      </c>
      <c r="G23" s="9" t="s">
        <v>29</v>
      </c>
      <c r="H23" s="9">
        <v>1430667</v>
      </c>
      <c r="I23" s="12">
        <f t="shared" si="3"/>
        <v>1</v>
      </c>
      <c r="J23" s="9"/>
      <c r="K23" s="30">
        <f>300000+300000+401467</f>
        <v>1001467</v>
      </c>
      <c r="L23" s="12">
        <f t="shared" si="4"/>
        <v>0.70000006989746744</v>
      </c>
      <c r="M23" s="32" t="s">
        <v>73</v>
      </c>
      <c r="N23" s="15">
        <f t="shared" si="2"/>
        <v>429200</v>
      </c>
      <c r="O23" s="29" t="s">
        <v>26</v>
      </c>
      <c r="P23" s="33">
        <v>40</v>
      </c>
    </row>
    <row r="24" spans="1:16" ht="16.5" x14ac:dyDescent="0.15">
      <c r="A24" s="24">
        <v>23</v>
      </c>
      <c r="B24" s="9">
        <v>23</v>
      </c>
      <c r="C24" s="9" t="s">
        <v>74</v>
      </c>
      <c r="D24" s="9" t="s">
        <v>15</v>
      </c>
      <c r="E24" s="10" t="s">
        <v>28</v>
      </c>
      <c r="F24" s="11">
        <v>91104</v>
      </c>
      <c r="G24" s="9" t="s">
        <v>29</v>
      </c>
      <c r="H24" s="9">
        <v>91104</v>
      </c>
      <c r="I24" s="12">
        <f t="shared" si="3"/>
        <v>1</v>
      </c>
      <c r="J24" s="9"/>
      <c r="K24" s="30">
        <v>63773</v>
      </c>
      <c r="L24" s="12">
        <f t="shared" si="4"/>
        <v>0.70000219529329122</v>
      </c>
      <c r="M24" s="10" t="s">
        <v>75</v>
      </c>
      <c r="N24" s="15">
        <f t="shared" si="2"/>
        <v>27331</v>
      </c>
      <c r="O24" s="34"/>
      <c r="P24" s="25"/>
    </row>
    <row r="25" spans="1:16" ht="16.5" x14ac:dyDescent="0.15">
      <c r="A25" s="1">
        <v>24</v>
      </c>
      <c r="B25" s="9">
        <v>24</v>
      </c>
      <c r="C25" s="18" t="s">
        <v>76</v>
      </c>
      <c r="D25" s="18" t="s">
        <v>15</v>
      </c>
      <c r="E25" s="16" t="s">
        <v>28</v>
      </c>
      <c r="F25" s="19">
        <v>59144</v>
      </c>
      <c r="G25" s="18" t="s">
        <v>29</v>
      </c>
      <c r="H25" s="18">
        <f>13144+46000</f>
        <v>59144</v>
      </c>
      <c r="I25" s="20">
        <f t="shared" si="3"/>
        <v>1</v>
      </c>
      <c r="J25" s="18"/>
      <c r="K25" s="28">
        <v>41401</v>
      </c>
      <c r="L25" s="20">
        <f t="shared" si="4"/>
        <v>0.70000338157716757</v>
      </c>
      <c r="M25" s="16" t="s">
        <v>77</v>
      </c>
      <c r="N25" s="23">
        <f t="shared" si="2"/>
        <v>17743</v>
      </c>
      <c r="O25" s="26"/>
      <c r="P25" s="26"/>
    </row>
    <row r="26" spans="1:16" ht="16.5" x14ac:dyDescent="0.15">
      <c r="A26" s="1">
        <v>25</v>
      </c>
      <c r="B26" s="9">
        <v>25</v>
      </c>
      <c r="C26" s="9" t="s">
        <v>78</v>
      </c>
      <c r="D26" s="9" t="s">
        <v>15</v>
      </c>
      <c r="E26" s="10" t="s">
        <v>79</v>
      </c>
      <c r="F26" s="11">
        <v>8500</v>
      </c>
      <c r="G26" s="9" t="s">
        <v>17</v>
      </c>
      <c r="H26" s="9">
        <v>8500</v>
      </c>
      <c r="I26" s="12">
        <f t="shared" si="3"/>
        <v>1</v>
      </c>
      <c r="J26" s="13" t="s">
        <v>80</v>
      </c>
      <c r="K26" s="14">
        <v>8500</v>
      </c>
      <c r="L26" s="12">
        <f t="shared" si="4"/>
        <v>1</v>
      </c>
      <c r="M26" s="10" t="s">
        <v>81</v>
      </c>
      <c r="N26" s="15">
        <f t="shared" si="2"/>
        <v>0</v>
      </c>
      <c r="O26" s="26"/>
      <c r="P26" s="26"/>
    </row>
    <row r="27" spans="1:16" ht="16.5" x14ac:dyDescent="0.15">
      <c r="A27" s="1">
        <v>26</v>
      </c>
      <c r="B27" s="9">
        <v>26</v>
      </c>
      <c r="C27" s="9" t="s">
        <v>82</v>
      </c>
      <c r="D27" s="9" t="s">
        <v>15</v>
      </c>
      <c r="E27" s="10" t="s">
        <v>35</v>
      </c>
      <c r="F27" s="11">
        <v>5320</v>
      </c>
      <c r="G27" s="9" t="s">
        <v>17</v>
      </c>
      <c r="H27" s="9"/>
      <c r="I27" s="12">
        <f t="shared" si="3"/>
        <v>0</v>
      </c>
      <c r="J27" s="13"/>
      <c r="K27" s="14"/>
      <c r="L27" s="12">
        <f t="shared" si="4"/>
        <v>0</v>
      </c>
      <c r="M27" s="10"/>
      <c r="N27" s="15">
        <f t="shared" si="2"/>
        <v>5320</v>
      </c>
      <c r="O27" s="26"/>
      <c r="P27" s="26"/>
    </row>
    <row r="28" spans="1:16" ht="16.5" x14ac:dyDescent="0.15">
      <c r="A28" s="1">
        <v>27</v>
      </c>
      <c r="B28" s="9">
        <v>27</v>
      </c>
      <c r="C28" s="9" t="s">
        <v>83</v>
      </c>
      <c r="D28" s="9" t="s">
        <v>15</v>
      </c>
      <c r="E28" s="10" t="s">
        <v>84</v>
      </c>
      <c r="F28" s="11">
        <v>4140</v>
      </c>
      <c r="G28" s="9" t="s">
        <v>38</v>
      </c>
      <c r="H28" s="9">
        <v>4140</v>
      </c>
      <c r="I28" s="12">
        <f t="shared" si="3"/>
        <v>1</v>
      </c>
      <c r="J28" s="13" t="s">
        <v>22</v>
      </c>
      <c r="K28" s="14">
        <v>4140</v>
      </c>
      <c r="L28" s="12">
        <f t="shared" si="4"/>
        <v>1</v>
      </c>
      <c r="M28" s="10" t="s">
        <v>85</v>
      </c>
      <c r="N28" s="15">
        <f t="shared" si="2"/>
        <v>0</v>
      </c>
      <c r="O28" s="26"/>
      <c r="P28" s="26"/>
    </row>
    <row r="29" spans="1:16" ht="16.5" x14ac:dyDescent="0.15">
      <c r="A29" s="24">
        <v>28</v>
      </c>
      <c r="B29" s="9">
        <v>28</v>
      </c>
      <c r="C29" s="9" t="s">
        <v>86</v>
      </c>
      <c r="D29" s="9" t="s">
        <v>15</v>
      </c>
      <c r="E29" s="13" t="s">
        <v>87</v>
      </c>
      <c r="F29" s="11">
        <v>252600</v>
      </c>
      <c r="G29" s="9" t="s">
        <v>88</v>
      </c>
      <c r="H29" s="9">
        <v>46132</v>
      </c>
      <c r="I29" s="12">
        <f t="shared" si="3"/>
        <v>0.18262866191607285</v>
      </c>
      <c r="J29" s="13"/>
      <c r="K29" s="13"/>
      <c r="L29" s="12">
        <f t="shared" si="4"/>
        <v>0</v>
      </c>
      <c r="M29" s="10"/>
      <c r="N29" s="15">
        <f t="shared" si="2"/>
        <v>252600</v>
      </c>
      <c r="O29" s="25"/>
      <c r="P29" s="25"/>
    </row>
    <row r="30" spans="1:16" ht="16.5" x14ac:dyDescent="0.15">
      <c r="A30" s="1">
        <v>29</v>
      </c>
      <c r="B30" s="9">
        <v>29</v>
      </c>
      <c r="C30" s="18" t="s">
        <v>89</v>
      </c>
      <c r="D30" s="18" t="s">
        <v>15</v>
      </c>
      <c r="E30" s="16" t="s">
        <v>51</v>
      </c>
      <c r="F30" s="19">
        <v>52832</v>
      </c>
      <c r="G30" s="18" t="s">
        <v>21</v>
      </c>
      <c r="H30" s="18"/>
      <c r="I30" s="20">
        <f t="shared" si="3"/>
        <v>0</v>
      </c>
      <c r="J30" s="21"/>
      <c r="K30" s="22"/>
      <c r="L30" s="20">
        <f t="shared" si="4"/>
        <v>0</v>
      </c>
      <c r="M30" s="16"/>
      <c r="N30" s="23">
        <f t="shared" si="2"/>
        <v>52832</v>
      </c>
      <c r="O30" s="26"/>
      <c r="P30" s="26"/>
    </row>
    <row r="31" spans="1:16" ht="16.5" x14ac:dyDescent="0.15">
      <c r="A31" s="1">
        <v>30</v>
      </c>
      <c r="B31" s="9">
        <v>30</v>
      </c>
      <c r="C31" s="18" t="s">
        <v>90</v>
      </c>
      <c r="D31" s="18" t="s">
        <v>15</v>
      </c>
      <c r="E31" s="16" t="s">
        <v>91</v>
      </c>
      <c r="F31" s="19">
        <v>92710</v>
      </c>
      <c r="G31" s="18" t="s">
        <v>17</v>
      </c>
      <c r="H31" s="18"/>
      <c r="I31" s="20">
        <f t="shared" si="3"/>
        <v>0</v>
      </c>
      <c r="J31" s="21" t="s">
        <v>55</v>
      </c>
      <c r="K31" s="22">
        <v>92710</v>
      </c>
      <c r="L31" s="20">
        <f t="shared" si="4"/>
        <v>1</v>
      </c>
      <c r="M31" s="16" t="s">
        <v>92</v>
      </c>
      <c r="N31" s="23">
        <f t="shared" si="2"/>
        <v>0</v>
      </c>
      <c r="O31" s="26"/>
      <c r="P31" s="26"/>
    </row>
    <row r="32" spans="1:16" ht="16.5" x14ac:dyDescent="0.15">
      <c r="A32" s="1">
        <v>31</v>
      </c>
      <c r="B32" s="9">
        <v>31</v>
      </c>
      <c r="C32" s="18" t="s">
        <v>93</v>
      </c>
      <c r="D32" s="18" t="s">
        <v>15</v>
      </c>
      <c r="E32" s="16" t="s">
        <v>28</v>
      </c>
      <c r="F32" s="19">
        <v>11449</v>
      </c>
      <c r="G32" s="18" t="s">
        <v>29</v>
      </c>
      <c r="H32" s="18"/>
      <c r="I32" s="20">
        <f t="shared" si="3"/>
        <v>0</v>
      </c>
      <c r="J32" s="21"/>
      <c r="K32" s="22">
        <v>8014</v>
      </c>
      <c r="L32" s="20">
        <f t="shared" si="4"/>
        <v>0.69997379683815175</v>
      </c>
      <c r="M32" s="16" t="s">
        <v>94</v>
      </c>
      <c r="N32" s="23">
        <f t="shared" si="2"/>
        <v>3435</v>
      </c>
      <c r="O32" s="26"/>
      <c r="P32" s="26"/>
    </row>
    <row r="33" spans="1:16" ht="16.5" x14ac:dyDescent="0.15">
      <c r="A33" s="1">
        <v>32</v>
      </c>
      <c r="B33" s="9">
        <v>32</v>
      </c>
      <c r="C33" s="18" t="s">
        <v>95</v>
      </c>
      <c r="D33" s="18" t="s">
        <v>15</v>
      </c>
      <c r="E33" s="16" t="s">
        <v>28</v>
      </c>
      <c r="F33" s="19">
        <v>4122</v>
      </c>
      <c r="G33" s="18" t="s">
        <v>29</v>
      </c>
      <c r="H33" s="18"/>
      <c r="I33" s="20">
        <f t="shared" si="3"/>
        <v>0</v>
      </c>
      <c r="J33" s="21"/>
      <c r="K33" s="22">
        <v>4122</v>
      </c>
      <c r="L33" s="20">
        <f t="shared" si="4"/>
        <v>1</v>
      </c>
      <c r="M33" s="16" t="s">
        <v>96</v>
      </c>
      <c r="N33" s="23">
        <f t="shared" si="2"/>
        <v>0</v>
      </c>
      <c r="O33" s="26"/>
      <c r="P33" s="26"/>
    </row>
    <row r="34" spans="1:16" ht="16.5" x14ac:dyDescent="0.15">
      <c r="A34" s="24">
        <v>33</v>
      </c>
      <c r="B34" s="9">
        <v>33</v>
      </c>
      <c r="C34" s="9" t="s">
        <v>97</v>
      </c>
      <c r="D34" s="9" t="s">
        <v>98</v>
      </c>
      <c r="E34" s="10" t="s">
        <v>99</v>
      </c>
      <c r="F34" s="35">
        <v>575166</v>
      </c>
      <c r="G34" s="9" t="s">
        <v>88</v>
      </c>
      <c r="H34" s="9">
        <v>135000</v>
      </c>
      <c r="I34" s="12">
        <f t="shared" si="3"/>
        <v>0.23471484753966682</v>
      </c>
      <c r="J34" s="13" t="s">
        <v>100</v>
      </c>
      <c r="K34" s="14">
        <v>402616</v>
      </c>
      <c r="L34" s="12">
        <f t="shared" si="4"/>
        <v>0.69999965227429994</v>
      </c>
      <c r="M34" s="10" t="s">
        <v>101</v>
      </c>
      <c r="N34" s="15">
        <f t="shared" si="2"/>
        <v>172550</v>
      </c>
      <c r="O34" s="25"/>
      <c r="P34" s="25"/>
    </row>
    <row r="35" spans="1:16" ht="16.5" x14ac:dyDescent="0.15">
      <c r="A35" s="1">
        <v>35</v>
      </c>
      <c r="B35" s="9">
        <v>34</v>
      </c>
      <c r="C35" s="18" t="s">
        <v>102</v>
      </c>
      <c r="D35" s="18" t="s">
        <v>15</v>
      </c>
      <c r="E35" s="16" t="s">
        <v>41</v>
      </c>
      <c r="F35" s="36">
        <v>91699</v>
      </c>
      <c r="G35" s="18" t="s">
        <v>38</v>
      </c>
      <c r="H35" s="18"/>
      <c r="I35" s="20">
        <f t="shared" si="3"/>
        <v>0</v>
      </c>
      <c r="J35" s="21"/>
      <c r="K35" s="22">
        <v>50000</v>
      </c>
      <c r="L35" s="20">
        <f t="shared" si="4"/>
        <v>0.54526221659996288</v>
      </c>
      <c r="M35" s="16" t="s">
        <v>103</v>
      </c>
      <c r="N35" s="23">
        <f t="shared" si="2"/>
        <v>41699</v>
      </c>
      <c r="O35" s="26"/>
      <c r="P35" s="26"/>
    </row>
    <row r="36" spans="1:16" ht="82.5" x14ac:dyDescent="0.15">
      <c r="A36" s="24">
        <v>36</v>
      </c>
      <c r="B36" s="9">
        <v>35</v>
      </c>
      <c r="C36" s="9" t="s">
        <v>104</v>
      </c>
      <c r="D36" s="9" t="s">
        <v>15</v>
      </c>
      <c r="E36" s="13" t="s">
        <v>105</v>
      </c>
      <c r="F36" s="11">
        <v>17427</v>
      </c>
      <c r="G36" s="9" t="s">
        <v>38</v>
      </c>
      <c r="H36" s="9">
        <v>17427</v>
      </c>
      <c r="I36" s="12">
        <f t="shared" si="3"/>
        <v>1</v>
      </c>
      <c r="J36" s="13"/>
      <c r="K36" s="13">
        <f>12198.9+600</f>
        <v>12798.9</v>
      </c>
      <c r="L36" s="12">
        <f t="shared" si="4"/>
        <v>0.73442933379239106</v>
      </c>
      <c r="M36" s="32" t="s">
        <v>106</v>
      </c>
      <c r="N36" s="15">
        <f t="shared" si="2"/>
        <v>4628.1000000000004</v>
      </c>
      <c r="O36" s="25" t="s">
        <v>107</v>
      </c>
      <c r="P36" s="25"/>
    </row>
    <row r="37" spans="1:16" ht="16.5" x14ac:dyDescent="0.15">
      <c r="A37" s="1">
        <v>37</v>
      </c>
      <c r="B37" s="9">
        <v>36</v>
      </c>
      <c r="C37" s="18" t="s">
        <v>108</v>
      </c>
      <c r="D37" s="18" t="s">
        <v>15</v>
      </c>
      <c r="E37" s="16" t="s">
        <v>28</v>
      </c>
      <c r="F37" s="19">
        <v>2246</v>
      </c>
      <c r="G37" s="18" t="s">
        <v>29</v>
      </c>
      <c r="H37" s="18">
        <v>2246</v>
      </c>
      <c r="I37" s="20">
        <f t="shared" si="3"/>
        <v>1</v>
      </c>
      <c r="J37" s="21"/>
      <c r="K37" s="22">
        <v>2246</v>
      </c>
      <c r="L37" s="20">
        <f t="shared" si="4"/>
        <v>1</v>
      </c>
      <c r="M37" s="16" t="s">
        <v>109</v>
      </c>
      <c r="N37" s="23">
        <f t="shared" si="2"/>
        <v>0</v>
      </c>
      <c r="O37" s="26"/>
      <c r="P37" s="26"/>
    </row>
    <row r="38" spans="1:16" ht="16.5" x14ac:dyDescent="0.15">
      <c r="A38" s="24">
        <v>38</v>
      </c>
      <c r="B38" s="9">
        <v>37</v>
      </c>
      <c r="C38" s="9" t="s">
        <v>110</v>
      </c>
      <c r="D38" s="9" t="s">
        <v>15</v>
      </c>
      <c r="E38" s="13" t="s">
        <v>35</v>
      </c>
      <c r="F38" s="11">
        <v>280580</v>
      </c>
      <c r="G38" s="9" t="s">
        <v>17</v>
      </c>
      <c r="H38" s="9">
        <v>280580</v>
      </c>
      <c r="I38" s="12">
        <f t="shared" si="3"/>
        <v>1</v>
      </c>
      <c r="J38" s="13"/>
      <c r="K38" s="13"/>
      <c r="L38" s="12">
        <f t="shared" si="4"/>
        <v>0</v>
      </c>
      <c r="M38" s="10"/>
      <c r="N38" s="15">
        <f t="shared" si="2"/>
        <v>280580</v>
      </c>
      <c r="O38" s="25"/>
      <c r="P38" s="25"/>
    </row>
    <row r="39" spans="1:16" ht="16.5" x14ac:dyDescent="0.15">
      <c r="A39" s="1">
        <v>39</v>
      </c>
      <c r="B39" s="9">
        <v>38</v>
      </c>
      <c r="C39" s="9" t="s">
        <v>111</v>
      </c>
      <c r="D39" s="9" t="s">
        <v>15</v>
      </c>
      <c r="E39" s="13" t="s">
        <v>20</v>
      </c>
      <c r="F39" s="11">
        <v>17967</v>
      </c>
      <c r="G39" s="9" t="s">
        <v>21</v>
      </c>
      <c r="H39" s="9">
        <v>17967</v>
      </c>
      <c r="I39" s="12">
        <f t="shared" si="3"/>
        <v>1</v>
      </c>
      <c r="J39" s="9" t="s">
        <v>22</v>
      </c>
      <c r="K39" s="13">
        <v>17967</v>
      </c>
      <c r="L39" s="12">
        <f t="shared" si="4"/>
        <v>1</v>
      </c>
      <c r="M39" s="10" t="s">
        <v>112</v>
      </c>
      <c r="N39" s="15">
        <f t="shared" si="2"/>
        <v>0</v>
      </c>
      <c r="O39" s="26"/>
      <c r="P39" s="26"/>
    </row>
    <row r="40" spans="1:16" ht="16.5" x14ac:dyDescent="0.15">
      <c r="A40" s="1">
        <v>40</v>
      </c>
      <c r="B40" s="9">
        <v>39</v>
      </c>
      <c r="C40" s="9" t="s">
        <v>113</v>
      </c>
      <c r="D40" s="9" t="s">
        <v>15</v>
      </c>
      <c r="E40" s="13" t="s">
        <v>114</v>
      </c>
      <c r="F40" s="11">
        <v>900</v>
      </c>
      <c r="G40" s="9" t="s">
        <v>21</v>
      </c>
      <c r="H40" s="9"/>
      <c r="I40" s="12">
        <f t="shared" si="3"/>
        <v>0</v>
      </c>
      <c r="J40" s="13"/>
      <c r="K40" s="13">
        <v>900</v>
      </c>
      <c r="L40" s="12">
        <f t="shared" si="4"/>
        <v>1</v>
      </c>
      <c r="M40" s="10" t="s">
        <v>115</v>
      </c>
      <c r="N40" s="15">
        <f t="shared" si="2"/>
        <v>0</v>
      </c>
      <c r="O40" s="26"/>
      <c r="P40" s="26"/>
    </row>
    <row r="41" spans="1:16" ht="16.5" x14ac:dyDescent="0.15">
      <c r="A41" s="1">
        <v>41</v>
      </c>
      <c r="B41" s="9">
        <v>40</v>
      </c>
      <c r="C41" s="18" t="s">
        <v>116</v>
      </c>
      <c r="D41" s="18" t="s">
        <v>15</v>
      </c>
      <c r="E41" s="21" t="s">
        <v>43</v>
      </c>
      <c r="F41" s="19">
        <v>3000</v>
      </c>
      <c r="G41" s="18" t="s">
        <v>17</v>
      </c>
      <c r="H41" s="18"/>
      <c r="I41" s="20">
        <f t="shared" si="3"/>
        <v>0</v>
      </c>
      <c r="J41" s="21"/>
      <c r="K41" s="21"/>
      <c r="L41" s="20">
        <f t="shared" si="4"/>
        <v>0</v>
      </c>
      <c r="M41" s="16"/>
      <c r="N41" s="18">
        <f t="shared" si="2"/>
        <v>3000</v>
      </c>
      <c r="O41" s="26"/>
      <c r="P41" s="26"/>
    </row>
    <row r="42" spans="1:16" ht="16.5" x14ac:dyDescent="0.15">
      <c r="A42" s="24">
        <v>42</v>
      </c>
      <c r="B42" s="9">
        <v>41</v>
      </c>
      <c r="C42" s="9" t="s">
        <v>117</v>
      </c>
      <c r="D42" s="9" t="s">
        <v>15</v>
      </c>
      <c r="E42" s="13" t="s">
        <v>35</v>
      </c>
      <c r="F42" s="11">
        <v>6000</v>
      </c>
      <c r="G42" s="9" t="s">
        <v>17</v>
      </c>
      <c r="H42" s="9">
        <v>6000</v>
      </c>
      <c r="I42" s="12">
        <f t="shared" si="3"/>
        <v>1</v>
      </c>
      <c r="J42" s="13"/>
      <c r="K42" s="13"/>
      <c r="L42" s="12">
        <f t="shared" si="4"/>
        <v>0</v>
      </c>
      <c r="M42" s="10"/>
      <c r="N42" s="9">
        <f t="shared" si="2"/>
        <v>6000</v>
      </c>
      <c r="O42" s="25"/>
      <c r="P42" s="25"/>
    </row>
    <row r="43" spans="1:16" ht="16.5" x14ac:dyDescent="0.15">
      <c r="A43" s="24">
        <v>43</v>
      </c>
      <c r="B43" s="9">
        <v>42</v>
      </c>
      <c r="C43" s="9" t="s">
        <v>118</v>
      </c>
      <c r="D43" s="9" t="s">
        <v>15</v>
      </c>
      <c r="E43" s="10" t="s">
        <v>28</v>
      </c>
      <c r="F43" s="11">
        <v>140061</v>
      </c>
      <c r="G43" s="9" t="s">
        <v>29</v>
      </c>
      <c r="H43" s="9">
        <v>140061</v>
      </c>
      <c r="I43" s="12">
        <f t="shared" si="3"/>
        <v>1</v>
      </c>
      <c r="J43" s="13"/>
      <c r="K43" s="13">
        <v>98043</v>
      </c>
      <c r="L43" s="12">
        <f t="shared" si="4"/>
        <v>0.700002141923876</v>
      </c>
      <c r="M43" s="10" t="s">
        <v>119</v>
      </c>
      <c r="N43" s="9">
        <f t="shared" si="2"/>
        <v>42018</v>
      </c>
      <c r="O43" s="27"/>
      <c r="P43" s="27"/>
    </row>
    <row r="44" spans="1:16" ht="16.5" x14ac:dyDescent="0.15">
      <c r="A44" s="24">
        <v>44</v>
      </c>
      <c r="B44" s="9">
        <v>43</v>
      </c>
      <c r="C44" s="9" t="s">
        <v>120</v>
      </c>
      <c r="D44" s="9" t="s">
        <v>15</v>
      </c>
      <c r="E44" s="10" t="s">
        <v>28</v>
      </c>
      <c r="F44" s="11">
        <v>62562</v>
      </c>
      <c r="G44" s="9" t="s">
        <v>29</v>
      </c>
      <c r="H44" s="9">
        <v>62562</v>
      </c>
      <c r="I44" s="12">
        <f t="shared" si="3"/>
        <v>1</v>
      </c>
      <c r="J44" s="13"/>
      <c r="K44" s="13">
        <v>43793</v>
      </c>
      <c r="L44" s="12">
        <f t="shared" si="4"/>
        <v>0.69999360634250818</v>
      </c>
      <c r="M44" s="10" t="s">
        <v>121</v>
      </c>
      <c r="N44" s="9">
        <f t="shared" si="2"/>
        <v>18769</v>
      </c>
      <c r="O44" s="27"/>
      <c r="P44" s="27"/>
    </row>
    <row r="45" spans="1:16" ht="16.5" x14ac:dyDescent="0.15">
      <c r="A45" s="24">
        <v>45</v>
      </c>
      <c r="B45" s="9">
        <v>44</v>
      </c>
      <c r="C45" s="9" t="s">
        <v>122</v>
      </c>
      <c r="D45" s="9" t="s">
        <v>15</v>
      </c>
      <c r="E45" s="10" t="s">
        <v>28</v>
      </c>
      <c r="F45" s="11">
        <v>4492</v>
      </c>
      <c r="G45" s="9" t="s">
        <v>29</v>
      </c>
      <c r="H45" s="9">
        <v>4492</v>
      </c>
      <c r="I45" s="12">
        <f t="shared" si="3"/>
        <v>1</v>
      </c>
      <c r="J45" s="13"/>
      <c r="K45" s="13">
        <v>4492</v>
      </c>
      <c r="L45" s="12">
        <f t="shared" si="4"/>
        <v>1</v>
      </c>
      <c r="M45" s="10" t="s">
        <v>123</v>
      </c>
      <c r="N45" s="9">
        <f t="shared" si="2"/>
        <v>0</v>
      </c>
      <c r="O45" s="27"/>
      <c r="P45" s="27"/>
    </row>
    <row r="46" spans="1:16" ht="16.5" x14ac:dyDescent="0.15">
      <c r="A46" s="24">
        <v>46</v>
      </c>
      <c r="B46" s="9">
        <v>45</v>
      </c>
      <c r="C46" s="9" t="s">
        <v>124</v>
      </c>
      <c r="D46" s="9" t="s">
        <v>15</v>
      </c>
      <c r="E46" s="13" t="s">
        <v>125</v>
      </c>
      <c r="F46" s="11">
        <v>205000</v>
      </c>
      <c r="G46" s="9" t="s">
        <v>21</v>
      </c>
      <c r="H46" s="9"/>
      <c r="I46" s="12">
        <f t="shared" si="3"/>
        <v>0</v>
      </c>
      <c r="J46" s="13" t="s">
        <v>126</v>
      </c>
      <c r="K46" s="13">
        <v>205000</v>
      </c>
      <c r="L46" s="12">
        <f t="shared" si="4"/>
        <v>1</v>
      </c>
      <c r="M46" s="10" t="s">
        <v>127</v>
      </c>
      <c r="N46" s="9">
        <f t="shared" si="2"/>
        <v>0</v>
      </c>
      <c r="O46" s="37"/>
      <c r="P46" s="37"/>
    </row>
    <row r="47" spans="1:16" ht="16.5" x14ac:dyDescent="0.15">
      <c r="A47" s="1">
        <v>47</v>
      </c>
      <c r="B47" s="9">
        <v>46</v>
      </c>
      <c r="C47" s="9" t="s">
        <v>128</v>
      </c>
      <c r="D47" s="9" t="s">
        <v>15</v>
      </c>
      <c r="E47" s="13" t="s">
        <v>129</v>
      </c>
      <c r="F47" s="11">
        <v>28620</v>
      </c>
      <c r="G47" s="9" t="s">
        <v>21</v>
      </c>
      <c r="H47" s="9">
        <v>28620</v>
      </c>
      <c r="I47" s="12">
        <f t="shared" si="3"/>
        <v>1</v>
      </c>
      <c r="J47" s="13"/>
      <c r="K47" s="13">
        <v>28620</v>
      </c>
      <c r="L47" s="12">
        <f t="shared" si="4"/>
        <v>1</v>
      </c>
      <c r="M47" s="10" t="s">
        <v>130</v>
      </c>
      <c r="N47" s="13">
        <f t="shared" si="2"/>
        <v>0</v>
      </c>
      <c r="O47" s="37"/>
      <c r="P47" s="37"/>
    </row>
    <row r="48" spans="1:16" ht="16.5" x14ac:dyDescent="0.15">
      <c r="A48" s="24">
        <v>48</v>
      </c>
      <c r="B48" s="9">
        <v>47</v>
      </c>
      <c r="C48" s="9" t="s">
        <v>131</v>
      </c>
      <c r="D48" s="9" t="s">
        <v>15</v>
      </c>
      <c r="E48" s="10" t="s">
        <v>28</v>
      </c>
      <c r="F48" s="11">
        <v>12492</v>
      </c>
      <c r="G48" s="9" t="s">
        <v>29</v>
      </c>
      <c r="H48" s="9">
        <v>12492</v>
      </c>
      <c r="I48" s="12">
        <f t="shared" si="3"/>
        <v>1</v>
      </c>
      <c r="J48" s="13"/>
      <c r="K48" s="13">
        <v>12492</v>
      </c>
      <c r="L48" s="12">
        <f t="shared" si="4"/>
        <v>1</v>
      </c>
      <c r="M48" s="10" t="s">
        <v>132</v>
      </c>
      <c r="N48" s="9">
        <f t="shared" si="2"/>
        <v>0</v>
      </c>
      <c r="O48" s="27"/>
      <c r="P48" s="27"/>
    </row>
    <row r="49" spans="1:16" ht="99" x14ac:dyDescent="0.15">
      <c r="A49" s="1">
        <v>49</v>
      </c>
      <c r="B49" s="9">
        <v>48</v>
      </c>
      <c r="C49" s="9" t="s">
        <v>133</v>
      </c>
      <c r="D49" s="9" t="s">
        <v>134</v>
      </c>
      <c r="E49" s="13" t="s">
        <v>135</v>
      </c>
      <c r="F49" s="11">
        <v>69769.14</v>
      </c>
      <c r="G49" s="9" t="s">
        <v>88</v>
      </c>
      <c r="H49" s="9">
        <v>33223.4</v>
      </c>
      <c r="I49" s="12">
        <f t="shared" si="3"/>
        <v>0.47619047619047622</v>
      </c>
      <c r="J49" s="13"/>
      <c r="K49" s="13">
        <f>34884.57*2</f>
        <v>69769.14</v>
      </c>
      <c r="L49" s="12">
        <f t="shared" si="4"/>
        <v>1</v>
      </c>
      <c r="M49" s="32" t="s">
        <v>136</v>
      </c>
      <c r="N49" s="9">
        <f t="shared" si="2"/>
        <v>0</v>
      </c>
      <c r="O49" s="37"/>
      <c r="P49" s="37"/>
    </row>
    <row r="50" spans="1:16" ht="16.5" x14ac:dyDescent="0.15">
      <c r="A50" s="24">
        <v>50</v>
      </c>
      <c r="B50" s="9">
        <v>49</v>
      </c>
      <c r="C50" s="9" t="s">
        <v>137</v>
      </c>
      <c r="D50" s="9" t="s">
        <v>15</v>
      </c>
      <c r="E50" s="13" t="s">
        <v>35</v>
      </c>
      <c r="F50" s="11">
        <v>11750</v>
      </c>
      <c r="G50" s="9" t="s">
        <v>17</v>
      </c>
      <c r="H50" s="9">
        <v>11750</v>
      </c>
      <c r="I50" s="12">
        <f>H50/F50</f>
        <v>1</v>
      </c>
      <c r="J50" s="13"/>
      <c r="K50" s="13"/>
      <c r="L50" s="12">
        <f t="shared" si="4"/>
        <v>0</v>
      </c>
      <c r="M50" s="10"/>
      <c r="N50" s="9">
        <f t="shared" si="2"/>
        <v>11750</v>
      </c>
      <c r="O50" s="27"/>
      <c r="P50" s="27"/>
    </row>
    <row r="51" spans="1:16" ht="16.5" x14ac:dyDescent="0.15">
      <c r="A51" s="1">
        <v>51</v>
      </c>
      <c r="B51" s="9">
        <v>50</v>
      </c>
      <c r="C51" s="9" t="s">
        <v>138</v>
      </c>
      <c r="D51" s="9" t="s">
        <v>15</v>
      </c>
      <c r="E51" s="10" t="s">
        <v>139</v>
      </c>
      <c r="F51" s="11">
        <v>11000</v>
      </c>
      <c r="G51" s="9" t="s">
        <v>17</v>
      </c>
      <c r="H51" s="9">
        <v>11000</v>
      </c>
      <c r="I51" s="12">
        <f>H51/F51</f>
        <v>1</v>
      </c>
      <c r="J51" s="13" t="s">
        <v>70</v>
      </c>
      <c r="K51" s="13"/>
      <c r="L51" s="12">
        <f t="shared" si="4"/>
        <v>0</v>
      </c>
      <c r="M51" s="10"/>
      <c r="N51" s="9">
        <f t="shared" si="2"/>
        <v>11000</v>
      </c>
      <c r="O51" s="37"/>
      <c r="P51" s="37"/>
    </row>
    <row r="52" spans="1:16" ht="16.5" x14ac:dyDescent="0.15">
      <c r="A52" s="24">
        <v>52</v>
      </c>
      <c r="B52" s="9">
        <v>51</v>
      </c>
      <c r="C52" s="9" t="s">
        <v>140</v>
      </c>
      <c r="D52" s="9" t="s">
        <v>15</v>
      </c>
      <c r="E52" s="13" t="s">
        <v>141</v>
      </c>
      <c r="F52" s="11">
        <v>25662</v>
      </c>
      <c r="G52" s="9" t="s">
        <v>49</v>
      </c>
      <c r="H52" s="9">
        <v>25662</v>
      </c>
      <c r="I52" s="12">
        <f>H52/F52</f>
        <v>1</v>
      </c>
      <c r="J52" s="13"/>
      <c r="K52" s="13"/>
      <c r="L52" s="12">
        <f t="shared" si="4"/>
        <v>0</v>
      </c>
      <c r="M52" s="10"/>
      <c r="N52" s="9">
        <f t="shared" si="2"/>
        <v>25662</v>
      </c>
      <c r="O52" s="27"/>
      <c r="P52" s="27"/>
    </row>
    <row r="53" spans="1:16" ht="16.5" x14ac:dyDescent="0.15">
      <c r="A53" s="1">
        <v>53</v>
      </c>
      <c r="B53" s="9">
        <v>52</v>
      </c>
      <c r="C53" s="9" t="s">
        <v>142</v>
      </c>
      <c r="D53" s="9" t="s">
        <v>15</v>
      </c>
      <c r="E53" s="10" t="s">
        <v>28</v>
      </c>
      <c r="F53" s="11">
        <v>2146</v>
      </c>
      <c r="G53" s="9" t="s">
        <v>29</v>
      </c>
      <c r="H53" s="9">
        <v>2146</v>
      </c>
      <c r="I53" s="12">
        <f>H53/F53</f>
        <v>1</v>
      </c>
      <c r="J53" s="13"/>
      <c r="K53" s="13">
        <v>2146</v>
      </c>
      <c r="L53" s="12">
        <f t="shared" si="4"/>
        <v>1</v>
      </c>
      <c r="M53" s="10" t="s">
        <v>143</v>
      </c>
      <c r="N53" s="9">
        <f t="shared" si="2"/>
        <v>0</v>
      </c>
      <c r="O53" s="37"/>
      <c r="P53" s="37"/>
    </row>
    <row r="54" spans="1:16" ht="181.5" x14ac:dyDescent="0.15">
      <c r="A54" s="24">
        <v>54</v>
      </c>
      <c r="B54" s="9">
        <v>53</v>
      </c>
      <c r="C54" s="9" t="s">
        <v>144</v>
      </c>
      <c r="D54" s="9" t="s">
        <v>15</v>
      </c>
      <c r="E54" s="13" t="s">
        <v>105</v>
      </c>
      <c r="F54" s="11">
        <v>225726</v>
      </c>
      <c r="G54" s="9" t="s">
        <v>38</v>
      </c>
      <c r="H54" s="9">
        <v>225726</v>
      </c>
      <c r="I54" s="12">
        <f>H54/F54</f>
        <v>1</v>
      </c>
      <c r="J54" s="13"/>
      <c r="K54" s="13">
        <f>158008.2+5200</f>
        <v>163208.20000000001</v>
      </c>
      <c r="L54" s="12">
        <f t="shared" si="4"/>
        <v>0.72303677910386932</v>
      </c>
      <c r="M54" s="32" t="s">
        <v>145</v>
      </c>
      <c r="N54" s="9">
        <f t="shared" si="2"/>
        <v>62517.799999999988</v>
      </c>
      <c r="O54" s="37"/>
      <c r="P54" s="37"/>
    </row>
    <row r="55" spans="1:16" ht="16.5" x14ac:dyDescent="0.15">
      <c r="A55" s="24">
        <v>55</v>
      </c>
      <c r="B55" s="9">
        <v>54</v>
      </c>
      <c r="C55" s="38" t="s">
        <v>146</v>
      </c>
      <c r="D55" s="38" t="s">
        <v>15</v>
      </c>
      <c r="E55" s="27" t="s">
        <v>105</v>
      </c>
      <c r="F55" s="39">
        <v>20000</v>
      </c>
      <c r="G55" s="24" t="s">
        <v>38</v>
      </c>
      <c r="H55" s="24"/>
      <c r="I55" s="12">
        <f t="shared" ref="I55:I58" si="5">H55/F55</f>
        <v>0</v>
      </c>
      <c r="J55" s="27"/>
      <c r="K55" s="27">
        <v>14000</v>
      </c>
      <c r="L55" s="12">
        <f t="shared" si="4"/>
        <v>0.7</v>
      </c>
      <c r="M55" s="40" t="s">
        <v>147</v>
      </c>
      <c r="N55" s="9">
        <f t="shared" si="2"/>
        <v>6000</v>
      </c>
      <c r="O55" s="37"/>
      <c r="P55" s="37"/>
    </row>
    <row r="56" spans="1:16" ht="16.5" x14ac:dyDescent="0.15">
      <c r="A56" s="1">
        <v>56</v>
      </c>
      <c r="B56" s="9">
        <v>55</v>
      </c>
      <c r="C56" s="9" t="s">
        <v>148</v>
      </c>
      <c r="D56" s="38" t="s">
        <v>15</v>
      </c>
      <c r="E56" s="13" t="s">
        <v>149</v>
      </c>
      <c r="F56" s="11">
        <v>14000</v>
      </c>
      <c r="G56" s="9" t="s">
        <v>38</v>
      </c>
      <c r="H56" s="9"/>
      <c r="I56" s="12">
        <f t="shared" si="5"/>
        <v>0</v>
      </c>
      <c r="J56" s="13" t="s">
        <v>70</v>
      </c>
      <c r="K56" s="13">
        <v>7000</v>
      </c>
      <c r="L56" s="12">
        <f t="shared" si="4"/>
        <v>0.5</v>
      </c>
      <c r="M56" s="10" t="s">
        <v>150</v>
      </c>
      <c r="N56" s="9">
        <f t="shared" si="2"/>
        <v>7000</v>
      </c>
      <c r="O56" s="37"/>
      <c r="P56" s="37"/>
    </row>
    <row r="57" spans="1:16" ht="16.5" x14ac:dyDescent="0.15">
      <c r="A57" s="24">
        <v>57</v>
      </c>
      <c r="B57" s="9">
        <v>56</v>
      </c>
      <c r="C57" s="9" t="s">
        <v>151</v>
      </c>
      <c r="D57" s="38" t="s">
        <v>15</v>
      </c>
      <c r="E57" s="13" t="s">
        <v>152</v>
      </c>
      <c r="F57" s="11">
        <v>81240</v>
      </c>
      <c r="G57" s="9" t="s">
        <v>38</v>
      </c>
      <c r="H57" s="9">
        <v>81240</v>
      </c>
      <c r="I57" s="12">
        <f t="shared" si="5"/>
        <v>1</v>
      </c>
      <c r="J57" s="13"/>
      <c r="K57" s="13">
        <v>40620</v>
      </c>
      <c r="L57" s="12">
        <f t="shared" si="4"/>
        <v>0.5</v>
      </c>
      <c r="M57" s="10" t="s">
        <v>153</v>
      </c>
      <c r="N57" s="9">
        <f t="shared" si="2"/>
        <v>40620</v>
      </c>
      <c r="O57" s="37"/>
      <c r="P57" s="37"/>
    </row>
    <row r="58" spans="1:16" ht="16.5" x14ac:dyDescent="0.15">
      <c r="A58" s="24">
        <v>58</v>
      </c>
      <c r="B58" s="9">
        <v>57</v>
      </c>
      <c r="C58" s="9" t="s">
        <v>154</v>
      </c>
      <c r="D58" s="38" t="s">
        <v>15</v>
      </c>
      <c r="E58" s="13" t="s">
        <v>105</v>
      </c>
      <c r="F58" s="11">
        <v>726</v>
      </c>
      <c r="G58" s="9" t="s">
        <v>38</v>
      </c>
      <c r="H58" s="9">
        <v>726</v>
      </c>
      <c r="I58" s="12">
        <f t="shared" si="5"/>
        <v>1</v>
      </c>
      <c r="J58" s="13"/>
      <c r="K58" s="13">
        <v>508.2</v>
      </c>
      <c r="L58" s="12">
        <f t="shared" si="4"/>
        <v>0.7</v>
      </c>
      <c r="M58" s="10" t="s">
        <v>155</v>
      </c>
      <c r="N58" s="9">
        <f t="shared" si="2"/>
        <v>217.8</v>
      </c>
      <c r="O58" s="37"/>
      <c r="P58" s="37"/>
    </row>
    <row r="59" spans="1:16" ht="16.5" x14ac:dyDescent="0.15">
      <c r="A59" s="1">
        <v>59</v>
      </c>
      <c r="B59" s="9">
        <v>58</v>
      </c>
      <c r="C59" s="18" t="s">
        <v>156</v>
      </c>
      <c r="D59" s="41" t="s">
        <v>15</v>
      </c>
      <c r="E59" s="16" t="s">
        <v>28</v>
      </c>
      <c r="F59" s="19">
        <v>62000</v>
      </c>
      <c r="G59" s="18" t="s">
        <v>29</v>
      </c>
      <c r="H59" s="18"/>
      <c r="I59" s="20"/>
      <c r="J59" s="21"/>
      <c r="K59" s="21">
        <v>62000</v>
      </c>
      <c r="L59" s="20">
        <f t="shared" si="4"/>
        <v>1</v>
      </c>
      <c r="M59" s="16" t="s">
        <v>157</v>
      </c>
      <c r="N59" s="18">
        <f t="shared" si="2"/>
        <v>0</v>
      </c>
      <c r="O59" s="37"/>
      <c r="P59" s="37"/>
    </row>
    <row r="60" spans="1:16" ht="16.5" x14ac:dyDescent="0.15">
      <c r="A60" s="1">
        <v>60</v>
      </c>
      <c r="B60" s="9">
        <v>59</v>
      </c>
      <c r="C60" s="18" t="s">
        <v>158</v>
      </c>
      <c r="D60" s="38" t="s">
        <v>134</v>
      </c>
      <c r="E60" s="21" t="s">
        <v>87</v>
      </c>
      <c r="F60" s="19">
        <v>50200</v>
      </c>
      <c r="G60" s="18" t="s">
        <v>88</v>
      </c>
      <c r="H60" s="18"/>
      <c r="I60" s="20"/>
      <c r="J60" s="21"/>
      <c r="K60" s="21"/>
      <c r="L60" s="20">
        <f t="shared" si="4"/>
        <v>0</v>
      </c>
      <c r="M60" s="16"/>
      <c r="N60" s="18">
        <f t="shared" si="2"/>
        <v>50200</v>
      </c>
      <c r="O60" s="37"/>
      <c r="P60" s="37"/>
    </row>
    <row r="61" spans="1:16" ht="16.5" x14ac:dyDescent="0.15">
      <c r="A61" s="1">
        <v>61</v>
      </c>
      <c r="B61" s="9">
        <v>60</v>
      </c>
      <c r="C61" s="18" t="s">
        <v>159</v>
      </c>
      <c r="D61" s="41" t="s">
        <v>15</v>
      </c>
      <c r="E61" s="21" t="s">
        <v>160</v>
      </c>
      <c r="F61" s="19">
        <v>245000</v>
      </c>
      <c r="G61" s="18" t="s">
        <v>21</v>
      </c>
      <c r="H61" s="18"/>
      <c r="I61" s="20"/>
      <c r="J61" s="21"/>
      <c r="K61" s="21"/>
      <c r="L61" s="20">
        <f t="shared" si="4"/>
        <v>0</v>
      </c>
      <c r="M61" s="16"/>
      <c r="N61" s="18">
        <f t="shared" si="2"/>
        <v>245000</v>
      </c>
      <c r="O61" s="37"/>
      <c r="P61" s="37"/>
    </row>
    <row r="62" spans="1:16" ht="16.5" x14ac:dyDescent="0.15">
      <c r="A62" s="1">
        <v>62</v>
      </c>
      <c r="B62" s="9">
        <v>61</v>
      </c>
      <c r="C62" s="18" t="s">
        <v>161</v>
      </c>
      <c r="D62" s="18" t="s">
        <v>15</v>
      </c>
      <c r="E62" s="21" t="s">
        <v>35</v>
      </c>
      <c r="F62" s="19">
        <v>347120</v>
      </c>
      <c r="G62" s="18" t="s">
        <v>17</v>
      </c>
      <c r="H62" s="18"/>
      <c r="I62" s="20"/>
      <c r="J62" s="21"/>
      <c r="K62" s="21"/>
      <c r="L62" s="20">
        <f t="shared" si="4"/>
        <v>0</v>
      </c>
      <c r="M62" s="16"/>
      <c r="N62" s="18">
        <f t="shared" si="2"/>
        <v>347120</v>
      </c>
      <c r="O62" s="37"/>
      <c r="P62" s="37"/>
    </row>
    <row r="63" spans="1:16" ht="16.5" x14ac:dyDescent="0.15">
      <c r="A63" s="24">
        <v>63</v>
      </c>
      <c r="B63" s="9">
        <v>62</v>
      </c>
      <c r="C63" s="9" t="s">
        <v>162</v>
      </c>
      <c r="D63" s="9" t="s">
        <v>15</v>
      </c>
      <c r="E63" s="10" t="s">
        <v>28</v>
      </c>
      <c r="F63" s="11">
        <v>130104</v>
      </c>
      <c r="G63" s="9" t="s">
        <v>29</v>
      </c>
      <c r="H63" s="9">
        <v>130104</v>
      </c>
      <c r="I63" s="12">
        <f t="shared" ref="I63" si="6">H63/F63</f>
        <v>1</v>
      </c>
      <c r="J63" s="13"/>
      <c r="K63" s="13">
        <v>91073</v>
      </c>
      <c r="L63" s="12">
        <f t="shared" si="4"/>
        <v>0.70000153723175307</v>
      </c>
      <c r="M63" s="10" t="s">
        <v>163</v>
      </c>
      <c r="N63" s="9">
        <f t="shared" si="2"/>
        <v>39031</v>
      </c>
      <c r="O63" s="37"/>
      <c r="P63" s="37"/>
    </row>
    <row r="64" spans="1:16" ht="16.5" x14ac:dyDescent="0.15">
      <c r="A64" s="1">
        <v>64</v>
      </c>
      <c r="B64" s="9">
        <v>63</v>
      </c>
      <c r="C64" s="18" t="s">
        <v>164</v>
      </c>
      <c r="D64" s="18" t="s">
        <v>15</v>
      </c>
      <c r="E64" s="21" t="s">
        <v>165</v>
      </c>
      <c r="F64" s="19">
        <v>44500</v>
      </c>
      <c r="G64" s="18" t="s">
        <v>166</v>
      </c>
      <c r="H64" s="18"/>
      <c r="I64" s="20"/>
      <c r="J64" s="21"/>
      <c r="K64" s="21"/>
      <c r="L64" s="20">
        <f t="shared" si="4"/>
        <v>0</v>
      </c>
      <c r="M64" s="16"/>
      <c r="N64" s="18">
        <f t="shared" si="2"/>
        <v>44500</v>
      </c>
      <c r="O64" s="37"/>
      <c r="P64" s="37"/>
    </row>
    <row r="65" spans="1:16" ht="16.5" x14ac:dyDescent="0.15">
      <c r="A65" s="1"/>
      <c r="B65" s="9">
        <v>64</v>
      </c>
      <c r="C65" s="18" t="s">
        <v>167</v>
      </c>
      <c r="D65" s="18"/>
      <c r="E65" s="21"/>
      <c r="F65" s="36">
        <v>0</v>
      </c>
      <c r="G65" s="18"/>
      <c r="H65" s="18"/>
      <c r="I65" s="20"/>
      <c r="J65" s="21"/>
      <c r="K65" s="21"/>
      <c r="L65" s="20"/>
      <c r="M65" s="16"/>
      <c r="N65" s="42">
        <f>F65-K65</f>
        <v>0</v>
      </c>
      <c r="O65" s="26" t="s">
        <v>168</v>
      </c>
      <c r="P65" s="37"/>
    </row>
    <row r="66" spans="1:16" ht="16.5" x14ac:dyDescent="0.15">
      <c r="A66" s="1"/>
      <c r="B66" s="18"/>
      <c r="C66" s="18" t="s">
        <v>169</v>
      </c>
      <c r="D66" s="18" t="s">
        <v>170</v>
      </c>
      <c r="E66" s="21" t="s">
        <v>171</v>
      </c>
      <c r="F66" s="19">
        <v>178000</v>
      </c>
      <c r="G66" s="18" t="s">
        <v>172</v>
      </c>
      <c r="H66" s="18"/>
      <c r="I66" s="20"/>
      <c r="J66" s="21"/>
      <c r="K66" s="21"/>
      <c r="L66" s="20"/>
      <c r="M66" s="16"/>
      <c r="N66" s="21">
        <f>F66-K66</f>
        <v>178000</v>
      </c>
      <c r="O66" s="37" t="s">
        <v>173</v>
      </c>
      <c r="P66" s="37"/>
    </row>
  </sheetData>
  <phoneticPr fontId="3" type="noConversion"/>
  <conditionalFormatting sqref="C1">
    <cfRule type="duplicateValues" dxfId="72" priority="23"/>
    <cfRule type="duplicateValues" dxfId="71" priority="24"/>
    <cfRule type="duplicateValues" dxfId="73" priority="25"/>
  </conditionalFormatting>
  <conditionalFormatting sqref="C8">
    <cfRule type="duplicateValues" dxfId="66" priority="17"/>
    <cfRule type="duplicateValues" dxfId="65" priority="18"/>
    <cfRule type="duplicateValues" dxfId="67" priority="19"/>
  </conditionalFormatting>
  <conditionalFormatting sqref="C10">
    <cfRule type="duplicateValues" dxfId="61" priority="29"/>
    <cfRule type="duplicateValues" dxfId="60" priority="30"/>
    <cfRule type="duplicateValues" dxfId="59" priority="31"/>
  </conditionalFormatting>
  <conditionalFormatting sqref="C30">
    <cfRule type="duplicateValues" dxfId="54" priority="10"/>
    <cfRule type="duplicateValues" dxfId="53" priority="11"/>
    <cfRule type="duplicateValues" dxfId="55" priority="12"/>
  </conditionalFormatting>
  <conditionalFormatting sqref="C37">
    <cfRule type="duplicateValues" dxfId="49" priority="4"/>
    <cfRule type="duplicateValues" dxfId="48" priority="5"/>
    <cfRule type="duplicateValues" dxfId="47" priority="6"/>
  </conditionalFormatting>
  <conditionalFormatting sqref="C65:C66">
    <cfRule type="duplicateValues" dxfId="43" priority="1"/>
    <cfRule type="duplicateValues" dxfId="42" priority="2"/>
  </conditionalFormatting>
  <conditionalFormatting sqref="C2:C7">
    <cfRule type="duplicateValues" dxfId="38" priority="20"/>
    <cfRule type="duplicateValues" dxfId="37" priority="21"/>
    <cfRule type="duplicateValues" dxfId="39" priority="22"/>
  </conditionalFormatting>
  <conditionalFormatting sqref="C4:C7">
    <cfRule type="duplicateValues" dxfId="32" priority="14"/>
    <cfRule type="duplicateValues" dxfId="31" priority="15"/>
    <cfRule type="duplicateValues" dxfId="33" priority="16"/>
  </conditionalFormatting>
  <conditionalFormatting sqref="C9:C10">
    <cfRule type="duplicateValues" dxfId="27" priority="26"/>
    <cfRule type="duplicateValues" dxfId="26" priority="27"/>
    <cfRule type="duplicateValues" dxfId="25" priority="28"/>
  </conditionalFormatting>
  <conditionalFormatting sqref="C11:C13">
    <cfRule type="duplicateValues" dxfId="21" priority="35"/>
    <cfRule type="duplicateValues" dxfId="20" priority="36"/>
    <cfRule type="duplicateValues" dxfId="19" priority="37"/>
  </conditionalFormatting>
  <conditionalFormatting sqref="C14:C29">
    <cfRule type="duplicateValues" dxfId="15" priority="32"/>
    <cfRule type="duplicateValues" dxfId="14" priority="33"/>
    <cfRule type="duplicateValues" dxfId="13" priority="34"/>
  </conditionalFormatting>
  <conditionalFormatting sqref="C31:C34">
    <cfRule type="duplicateValues" dxfId="8" priority="7"/>
    <cfRule type="duplicateValues" dxfId="7" priority="8"/>
    <cfRule type="duplicateValues" dxfId="9" priority="9"/>
  </conditionalFormatting>
  <conditionalFormatting sqref="C1:C64 C66">
    <cfRule type="duplicateValues" dxfId="3" priority="3"/>
    <cfRule type="duplicateValues" dxfId="2" priority="1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2018-02-13T05:59:15Z</dcterms:modified>
</cp:coreProperties>
</file>