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son\Documents\Abakus\local\mmm\"/>
    </mc:Choice>
  </mc:AlternateContent>
  <bookViews>
    <workbookView xWindow="0" yWindow="450" windowWidth="25590" windowHeight="14190" tabRatio="477"/>
  </bookViews>
  <sheets>
    <sheet name="Societes" sheetId="1" r:id="rId1"/>
    <sheet name="Contactes" sheetId="4" r:id="rId2"/>
    <sheet name="sectactivite" sheetId="2" state="hidden" r:id="rId3"/>
  </sheets>
  <definedNames>
    <definedName name="_xlnm._FilterDatabase" localSheetId="1" hidden="1">Contactes!$AA$2:$BM$2</definedName>
    <definedName name="_xlnm._FilterDatabase" localSheetId="0" hidden="1">Societes!#REF!</definedName>
    <definedName name="SecteurAct" localSheetId="1">Tabelle1[Secteurs]</definedName>
    <definedName name="SecteurAct">Tabelle1[Secteurs]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4" i="4" l="1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7" i="1"/>
  <c r="A6" i="1"/>
  <c r="A5" i="1"/>
  <c r="A4" i="1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AD7" i="1"/>
  <c r="AD6" i="1"/>
  <c r="AD5" i="1"/>
  <c r="AD4" i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BN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L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L24" i="4"/>
  <c r="BF3" i="4" l="1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H3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D3" i="4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B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D3" i="4"/>
  <c r="AD4" i="4"/>
  <c r="BO4" i="4" s="1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V5" i="4"/>
  <c r="G7" i="1"/>
  <c r="G6" i="1"/>
  <c r="G5" i="1"/>
  <c r="G4" i="1"/>
  <c r="E4" i="1"/>
  <c r="E5" i="1"/>
  <c r="E6" i="1"/>
  <c r="E7" i="1"/>
  <c r="C4" i="1"/>
  <c r="C5" i="1"/>
  <c r="C6" i="1"/>
  <c r="C7" i="1"/>
  <c r="V4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W4" i="1"/>
  <c r="W5" i="1"/>
  <c r="W6" i="1"/>
  <c r="W7" i="1"/>
  <c r="P4" i="1"/>
  <c r="P5" i="1"/>
  <c r="P6" i="1"/>
  <c r="P7" i="1"/>
  <c r="BO22" i="4" l="1"/>
  <c r="BP22" i="4" s="1"/>
  <c r="BO18" i="4"/>
  <c r="BP18" i="4" s="1"/>
  <c r="BO14" i="4"/>
  <c r="BP14" i="4" s="1"/>
  <c r="BO6" i="4"/>
  <c r="BP6" i="4" s="1"/>
  <c r="BO10" i="4"/>
  <c r="BP10" i="4" s="1"/>
  <c r="BO21" i="4"/>
  <c r="BP21" i="4" s="1"/>
  <c r="BO17" i="4"/>
  <c r="BP17" i="4" s="1"/>
  <c r="BO13" i="4"/>
  <c r="BP13" i="4" s="1"/>
  <c r="BO9" i="4"/>
  <c r="BP9" i="4" s="1"/>
  <c r="BO5" i="4"/>
  <c r="BP5" i="4" s="1"/>
  <c r="BO24" i="4"/>
  <c r="BP24" i="4" s="1"/>
  <c r="BO20" i="4"/>
  <c r="BP20" i="4" s="1"/>
  <c r="BO16" i="4"/>
  <c r="BP16" i="4" s="1"/>
  <c r="BO12" i="4"/>
  <c r="BP12" i="4" s="1"/>
  <c r="BO8" i="4"/>
  <c r="BP8" i="4" s="1"/>
  <c r="BP4" i="4"/>
  <c r="BO23" i="4"/>
  <c r="BP23" i="4" s="1"/>
  <c r="BO19" i="4"/>
  <c r="BP19" i="4" s="1"/>
  <c r="BO15" i="4"/>
  <c r="BP15" i="4" s="1"/>
  <c r="BO11" i="4"/>
  <c r="BP11" i="4" s="1"/>
  <c r="BO7" i="4"/>
  <c r="BP7" i="4" s="1"/>
</calcChain>
</file>

<file path=xl/comments1.xml><?xml version="1.0" encoding="utf-8"?>
<comments xmlns="http://schemas.openxmlformats.org/spreadsheetml/2006/main">
  <authors>
    <author>Thierry Ponkalo</author>
  </authors>
  <commentList>
    <comment ref="AA2" authorId="0" shapeId="0">
      <text>
        <r>
          <rPr>
            <b/>
            <sz val="9"/>
            <color indexed="81"/>
            <rFont val="Tahoma"/>
            <charset val="1"/>
          </rPr>
          <t>Thierry Ponkalo:</t>
        </r>
        <r>
          <rPr>
            <sz val="9"/>
            <color indexed="81"/>
            <rFont val="Tahoma"/>
            <charset val="1"/>
          </rPr>
          <t xml:space="preserve">
inclus l2v</t>
        </r>
      </text>
    </comment>
  </commentList>
</comments>
</file>

<file path=xl/sharedStrings.xml><?xml version="1.0" encoding="utf-8"?>
<sst xmlns="http://schemas.openxmlformats.org/spreadsheetml/2006/main" count="279" uniqueCount="170">
  <si>
    <t>Société</t>
  </si>
  <si>
    <t>Nom</t>
  </si>
  <si>
    <t>Prénom</t>
  </si>
  <si>
    <t>Langue</t>
  </si>
  <si>
    <t>N°Entreprise</t>
  </si>
  <si>
    <t>Fonction</t>
  </si>
  <si>
    <t>N° de téléphone</t>
  </si>
  <si>
    <t>GSM</t>
  </si>
  <si>
    <t>Website</t>
  </si>
  <si>
    <t>Fournisseur</t>
  </si>
  <si>
    <t>Client</t>
  </si>
  <si>
    <t>FLEET DEALER</t>
  </si>
  <si>
    <t>Company</t>
  </si>
  <si>
    <t>Contact</t>
  </si>
  <si>
    <t>Civilité</t>
  </si>
  <si>
    <t>Contact/Produit</t>
  </si>
  <si>
    <t>RECEPTION MAG DIG B</t>
  </si>
  <si>
    <t>INVITATION FED B</t>
  </si>
  <si>
    <t>INVITATION
FLEET DATING B</t>
  </si>
  <si>
    <t>INVITATION FLEET OWNER OF THE YEAR B</t>
  </si>
  <si>
    <t>INVITATION FLEET INNOVATION AWARDS B</t>
  </si>
  <si>
    <t>INVITATION TABLE DES EXPERTS LUX</t>
  </si>
  <si>
    <t>INVITATION TEST-DRIVE LUX</t>
  </si>
  <si>
    <t>Type de client
P = Prospect
C = Client 
CP = Client Perdu</t>
  </si>
  <si>
    <t>Secteur d'activité
(!!! Toolbox pour B)</t>
  </si>
  <si>
    <t>E-Mail général</t>
  </si>
  <si>
    <t>Responsable
(Sales)</t>
  </si>
  <si>
    <t>INVITATION AWARDS B</t>
  </si>
  <si>
    <t>INVITATION L2FFA LUX</t>
  </si>
  <si>
    <t>PRIX L2FFA LUX</t>
  </si>
  <si>
    <t>PRIX 1 L2FFA LUX</t>
  </si>
  <si>
    <t xml:space="preserve">PRIX 2 L2FFA LUX </t>
  </si>
  <si>
    <t>PRIX 3 L2FFA LUX</t>
  </si>
  <si>
    <t>PRIX 4 L2FFA LUX</t>
  </si>
  <si>
    <t>GESTIONNAIRE DE FLOTTE LUX</t>
  </si>
  <si>
    <t>ABONNEMENT MARKETING NEWSLETTERS
via Mail Chimp</t>
  </si>
  <si>
    <t>Importateurs et constructeurs automobiles VP</t>
  </si>
  <si>
    <t>Importateurs et constructeurs LCV</t>
  </si>
  <si>
    <t>Dealers automobiles – candidate Fleet Dealer of the Year</t>
  </si>
  <si>
    <t>Sociétés de leasing (financier &amp; opérationnel)</t>
  </si>
  <si>
    <t>Loueurs court terme</t>
  </si>
  <si>
    <t>Sociétés de Fleet Management</t>
  </si>
  <si>
    <t>Gestion du carburant &amp; de l’énergie (pétroliers, fournisseurs de cartes carburants et bornes de recharge)</t>
  </si>
  <si>
    <t>IT systems &amp; management software</t>
  </si>
  <si>
    <t>Connected car devices (télématique, navigation, track &amp; trace)</t>
  </si>
  <si>
    <t>Remarketing – les sociétés actives dans la revente des véhicules en fin de contrat au sein des flottes d’entreprises</t>
  </si>
  <si>
    <t>Assurance, risk management, assistance et dépannage</t>
  </si>
  <si>
    <t>Inspection, transport, logistique, stockage</t>
  </si>
  <si>
    <t>Reconditionnement, transformation, carrosserie</t>
  </si>
  <si>
    <t>Entretien, réparation, vitrage</t>
  </si>
  <si>
    <t>Gestion des pneumatiques</t>
  </si>
  <si>
    <t>Formation automobile, safety et eco-conduite</t>
  </si>
  <si>
    <t>Cartes de mobilité</t>
  </si>
  <si>
    <t>Mobilité multimodale</t>
  </si>
  <si>
    <t>Car-sharing &amp; car-pooling</t>
  </si>
  <si>
    <t>Consultancy et Tax &amp; Legal</t>
  </si>
  <si>
    <t>Organisations professionnelles et fédérations / Experts</t>
  </si>
  <si>
    <t>Secteurs</t>
  </si>
  <si>
    <r>
      <t>ABONNEMENT NEWSLETTER</t>
    </r>
    <r>
      <rPr>
        <b/>
        <strike/>
        <sz val="12"/>
        <color theme="1" tint="4.9989318521683403E-2"/>
        <rFont val="Calibri"/>
        <family val="2"/>
        <scheme val="minor"/>
      </rPr>
      <t xml:space="preserve">
</t>
    </r>
    <r>
      <rPr>
        <b/>
        <sz val="12"/>
        <color theme="1" tint="4.9989318521683403E-2"/>
        <rFont val="Calibri"/>
        <family val="2"/>
        <scheme val="minor"/>
      </rPr>
      <t>via Mail Chimp</t>
    </r>
  </si>
  <si>
    <t>Facturation
Rue</t>
  </si>
  <si>
    <t>Facturation
Numéro</t>
  </si>
  <si>
    <t>Facturation
Boîte</t>
  </si>
  <si>
    <t>Facturation
Code postal</t>
  </si>
  <si>
    <t>Facturation
Ville</t>
  </si>
  <si>
    <t>Facturation
Pays</t>
  </si>
  <si>
    <t>Postale
Rue</t>
  </si>
  <si>
    <t>Postale
Numéro</t>
  </si>
  <si>
    <t>Postale
Boîte</t>
  </si>
  <si>
    <t>Postale
Code postal</t>
  </si>
  <si>
    <t>Postale
Ville</t>
  </si>
  <si>
    <t>Postale
Pays</t>
  </si>
  <si>
    <t>Livraison
Rue</t>
  </si>
  <si>
    <t>Livraison
Numéro</t>
  </si>
  <si>
    <t>Livraison
Boîte</t>
  </si>
  <si>
    <t>Livraison
Code postal</t>
  </si>
  <si>
    <t>Livraison
Ville</t>
  </si>
  <si>
    <t>Livraison
Pays</t>
  </si>
  <si>
    <t>Dieteren SA</t>
  </si>
  <si>
    <t>BE 123456789</t>
  </si>
  <si>
    <t>Dieteren Auto NV</t>
  </si>
  <si>
    <t>BE 456789990</t>
  </si>
  <si>
    <t>Dupuis</t>
  </si>
  <si>
    <t>Dupont</t>
  </si>
  <si>
    <t>Dupond</t>
  </si>
  <si>
    <t>BE 987654321</t>
  </si>
  <si>
    <t>E-mail</t>
  </si>
  <si>
    <t>Facebook</t>
  </si>
  <si>
    <t>Linked-In</t>
  </si>
  <si>
    <t>Twitter</t>
  </si>
  <si>
    <t>Instagram</t>
  </si>
  <si>
    <t>Snapchat</t>
  </si>
  <si>
    <t>FR</t>
  </si>
  <si>
    <t>EN</t>
  </si>
  <si>
    <t>y</t>
  </si>
  <si>
    <t>n</t>
  </si>
  <si>
    <t>GUIDE LUX</t>
  </si>
  <si>
    <t>ABONNES L2F Lux Print</t>
  </si>
  <si>
    <t>ABONNES PAYANT L2F Print</t>
  </si>
  <si>
    <t>ABONNES NON PAYANT L2F Print</t>
  </si>
  <si>
    <t>NL</t>
  </si>
  <si>
    <t>Company/Abonnements</t>
  </si>
  <si>
    <t>Contact/Abonnements</t>
  </si>
  <si>
    <t>Contact/Abonnement</t>
  </si>
  <si>
    <t>ABONNEMENT GUIDE LUX</t>
  </si>
  <si>
    <t>Colonne2</t>
  </si>
  <si>
    <t>Y</t>
  </si>
  <si>
    <t>N</t>
  </si>
  <si>
    <t>P</t>
  </si>
  <si>
    <t>C</t>
  </si>
  <si>
    <t>CP</t>
  </si>
  <si>
    <t>state</t>
  </si>
  <si>
    <t>sector_id</t>
  </si>
  <si>
    <t>name</t>
  </si>
  <si>
    <t>vat</t>
  </si>
  <si>
    <t>phone</t>
  </si>
  <si>
    <t>website</t>
  </si>
  <si>
    <t>email</t>
  </si>
  <si>
    <t>Euregiostrasse</t>
  </si>
  <si>
    <t>street</t>
  </si>
  <si>
    <t>street2</t>
  </si>
  <si>
    <t>zip</t>
  </si>
  <si>
    <t>city</t>
  </si>
  <si>
    <t>country_id</t>
  </si>
  <si>
    <t>post_street</t>
  </si>
  <si>
    <t>post_street2</t>
  </si>
  <si>
    <t>post_zip</t>
  </si>
  <si>
    <t>post_city</t>
  </si>
  <si>
    <t>post_country_id</t>
  </si>
  <si>
    <t>user_id</t>
  </si>
  <si>
    <t>lang</t>
  </si>
  <si>
    <t>mmm_sub_lux_print</t>
  </si>
  <si>
    <t>mmm_sub_lux_guide</t>
  </si>
  <si>
    <t>mmm_sub_be_l2ffree</t>
  </si>
  <si>
    <t>mmm_sub_be_l2f</t>
  </si>
  <si>
    <t>[Computed2]</t>
  </si>
  <si>
    <t>[Computed3]</t>
  </si>
  <si>
    <t>[Computed4]</t>
  </si>
  <si>
    <t>[Computed5]</t>
  </si>
  <si>
    <t>[Computed1]</t>
  </si>
  <si>
    <t>[Computed6]</t>
  </si>
  <si>
    <t>[Computed7]</t>
  </si>
  <si>
    <t>[Computed8]</t>
  </si>
  <si>
    <t>invitation_ids</t>
  </si>
  <si>
    <t>[Computed9]</t>
  </si>
  <si>
    <t>[Computed10]</t>
  </si>
  <si>
    <t>[Computed11]</t>
  </si>
  <si>
    <t>[Computed12]</t>
  </si>
  <si>
    <t>[Computed13]</t>
  </si>
  <si>
    <t>[Computed14]</t>
  </si>
  <si>
    <t>[Computed15]</t>
  </si>
  <si>
    <t>[Computed16]</t>
  </si>
  <si>
    <t>[Computed17]</t>
  </si>
  <si>
    <t>[Computed18]</t>
  </si>
  <si>
    <t>[Computed19]</t>
  </si>
  <si>
    <t>[Computed20]</t>
  </si>
  <si>
    <t>[Computed21]</t>
  </si>
  <si>
    <t>title</t>
  </si>
  <si>
    <t>surname</t>
  </si>
  <si>
    <t>firstname</t>
  </si>
  <si>
    <t>function</t>
  </si>
  <si>
    <t>mobile</t>
  </si>
  <si>
    <t>comment</t>
  </si>
  <si>
    <t>[Computed25]</t>
  </si>
  <si>
    <t>[Computed24]</t>
  </si>
  <si>
    <t>[Computed23]</t>
  </si>
  <si>
    <t>[Computed22]2</t>
  </si>
  <si>
    <t>parent_id</t>
  </si>
  <si>
    <t>is_company</t>
  </si>
  <si>
    <t>supplier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</si>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</sst>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trike/>
      <sz val="12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 tint="4.9989318521683403E-2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2" fillId="5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2" fillId="7" borderId="0" xfId="0" applyFont="1" applyFill="1"/>
    <xf numFmtId="0" fontId="3" fillId="7" borderId="0" xfId="0" applyFont="1" applyFill="1" applyAlignment="1">
      <alignment horizontal="center" vertical="center" wrapText="1"/>
    </xf>
    <xf numFmtId="0" fontId="1" fillId="7" borderId="0" xfId="0" applyFont="1" applyFill="1"/>
    <xf numFmtId="0" fontId="8" fillId="7" borderId="0" xfId="0" applyFont="1" applyFill="1" applyAlignment="1">
      <alignment horizontal="center" vertical="center" wrapText="1"/>
    </xf>
    <xf numFmtId="0" fontId="2" fillId="8" borderId="0" xfId="0" applyFont="1" applyFill="1"/>
    <xf numFmtId="0" fontId="3" fillId="8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wrapText="1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/>
  </cellXfs>
  <cellStyles count="1">
    <cellStyle name="Normal" xfId="0" builtinId="0"/>
  </cellStyles>
  <dxfs count="104">
    <dxf>
      <font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</dxf>
    <dxf>
      <font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B2:AH7" totalsRowShown="0" headerRowDxfId="103" dataDxfId="102">
  <autoFilter ref="B2:AH7"/>
  <sortState ref="B3:Z5">
    <sortCondition ref="J2:J5"/>
  </sortState>
  <tableColumns count="33">
    <tableColumn id="2" name="Fournisseur" dataDxfId="101"/>
    <tableColumn id="14" name="[Computed1]" dataDxfId="100">
      <calculatedColumnFormula>Tabelle2[[#This Row],[Fournisseur]]="Y"</calculatedColumnFormula>
    </tableColumn>
    <tableColumn id="3" name="Client" dataDxfId="99"/>
    <tableColumn id="20" name="[Computed2]" dataDxfId="98">
      <calculatedColumnFormula>Tabelle2[[#This Row],[Client]]="Y"</calculatedColumnFormula>
    </tableColumn>
    <tableColumn id="4" name="Type de client_x000a_P = Prospect_x000a_C = Client _x000a_CP = Client Perdu" dataDxfId="97"/>
    <tableColumn id="21" name="[Computed3]" dataDxfId="96">
      <calculatedColumnFormula>IF(F3="P", "prospect", IF(F3="C", "customer", IF(F3="CP", "excustomer", "")))</calculatedColumnFormula>
    </tableColumn>
    <tableColumn id="5" name="Secteur d'activité_x000a_(!!! Toolbox pour B)" dataDxfId="95"/>
    <tableColumn id="6" name="Société" dataDxfId="94"/>
    <tableColumn id="7" name="N°Entreprise" dataDxfId="93"/>
    <tableColumn id="8" name="N° de téléphone" dataDxfId="92"/>
    <tableColumn id="9" name="Website" dataDxfId="91"/>
    <tableColumn id="10" name="E-Mail général" dataDxfId="90"/>
    <tableColumn id="11" name="Postale_x000a_Rue" dataDxfId="89"/>
    <tableColumn id="60" name="Postale_x000a_Numéro" dataDxfId="88"/>
    <tableColumn id="22" name="[Computed4]" dataDxfId="87">
      <calculatedColumnFormula>CONCATENATE(Tabelle2[[#This Row],[Postale
Rue]]," ",Tabelle2[[#This Row],[Postale
Numéro]])</calculatedColumnFormula>
    </tableColumn>
    <tableColumn id="12" name="Postale_x000a_Boîte" dataDxfId="86"/>
    <tableColumn id="15" name="Postale_x000a_Code postal" dataDxfId="85"/>
    <tableColumn id="16" name="Postale_x000a_Ville" dataDxfId="84"/>
    <tableColumn id="17" name="Postale_x000a_Pays" dataDxfId="83"/>
    <tableColumn id="70" name="Facturation_x000a_Rue" dataDxfId="82"/>
    <tableColumn id="71" name="Facturation_x000a_Numéro" dataDxfId="81"/>
    <tableColumn id="24" name="[Computed5]" dataDxfId="80">
      <calculatedColumnFormula>CONCATENATE(Tabelle2[[#This Row],[Facturation
Rue]]," ",Tabelle2[[#This Row],[Facturation
Numéro]])</calculatedColumnFormula>
    </tableColumn>
    <tableColumn id="72" name="Facturation_x000a_Boîte" dataDxfId="79"/>
    <tableColumn id="73" name="Facturation_x000a_Code postal" dataDxfId="78"/>
    <tableColumn id="74" name="Facturation_x000a_Ville" dataDxfId="77"/>
    <tableColumn id="75" name="Facturation_x000a_Pays" dataDxfId="76"/>
    <tableColumn id="23" name="Responsable_x000a_(Sales)" dataDxfId="75"/>
    <tableColumn id="27" name="Langue" dataDxfId="74"/>
    <tableColumn id="25" name="Colonne2" dataDxfId="73"/>
    <tableColumn id="1" name="ABONNES PAYANT L2F Print" dataDxfId="72"/>
    <tableColumn id="13" name="ABONNES NON PAYANT L2F Print" dataDxfId="71"/>
    <tableColumn id="18" name="GUIDE LUX" dataDxfId="70"/>
    <tableColumn id="19" name="ABONNES L2F Lux Print" dataDxfId="6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elle24" displayName="Tabelle24" ref="B2:BP24" totalsRowShown="0" headerRowDxfId="68" dataDxfId="67">
  <autoFilter ref="B2:BP24"/>
  <tableColumns count="67">
    <tableColumn id="7" name="N°Entreprise" dataDxfId="66"/>
    <tableColumn id="34" name="[Computed1]" dataDxfId="65">
      <calculatedColumnFormula>VLOOKUP(Tabelle24[[#This Row],[N°Entreprise]],Tabelle2[[#This Row],[Société]]:Tabelle2[[#This Row],[N°Entreprise]],1,FALSE)</calculatedColumnFormula>
    </tableColumn>
    <tableColumn id="24" name="Civilité" dataDxfId="64"/>
    <tableColumn id="25" name="Nom" dataDxfId="63"/>
    <tableColumn id="26" name="Prénom" dataDxfId="62"/>
    <tableColumn id="35" name="[Computed2]" dataDxfId="61">
      <calculatedColumnFormula>CONCATENATE(Tabelle24[[#This Row],[Nom]]," ",Tabelle24[[#This Row],[Prénom]])</calculatedColumnFormula>
    </tableColumn>
    <tableColumn id="27" name="Langue" dataDxfId="60"/>
    <tableColumn id="36" name="[Computed3]" dataDxfId="59"/>
    <tableColumn id="28" name="Fonction" dataDxfId="58"/>
    <tableColumn id="29" name="E-mail" dataDxfId="57"/>
    <tableColumn id="30" name="N° de téléphone" dataDxfId="56"/>
    <tableColumn id="31" name="GSM" dataDxfId="55"/>
    <tableColumn id="83" name="Facebook" dataDxfId="54"/>
    <tableColumn id="84" name="Linked-In" dataDxfId="53"/>
    <tableColumn id="85" name="Twitter" dataDxfId="52"/>
    <tableColumn id="86" name="Instagram" dataDxfId="51"/>
    <tableColumn id="87" name="Snapchat" dataDxfId="50"/>
    <tableColumn id="37" name="[Computed4]" dataDxfId="49"/>
    <tableColumn id="81" name="Livraison_x000a_Rue" dataDxfId="48"/>
    <tableColumn id="80" name="Livraison_x000a_Numéro" dataDxfId="47"/>
    <tableColumn id="1" name="[Computed5]" dataDxfId="46">
      <calculatedColumnFormula>CONCATENATE(Tabelle24[[#This Row],[Livraison
Rue]]," ",Tabelle24[[#This Row],[Livraison
Numéro]])</calculatedColumnFormula>
    </tableColumn>
    <tableColumn id="79" name="Livraison_x000a_Boîte" dataDxfId="45"/>
    <tableColumn id="78" name="Livraison_x000a_Code postal" dataDxfId="44"/>
    <tableColumn id="77" name="Livraison_x000a_Ville" dataDxfId="43"/>
    <tableColumn id="76" name="Livraison_x000a_Pays" dataDxfId="42"/>
    <tableColumn id="40" name="ABONNES PAYANT L2F Print" dataDxfId="41"/>
    <tableColumn id="5" name="ABONNES NON PAYANT L2F Print" dataDxfId="40"/>
    <tableColumn id="41" name="RECEPTION MAG DIG B" dataDxfId="39"/>
    <tableColumn id="2" name="[Computed6]" dataDxfId="38">
      <calculatedColumnFormula>IF(Tabelle24[[#This Row],[RECEPTION MAG DIG B]]="Y", "Mag Dig,", "")</calculatedColumnFormula>
    </tableColumn>
    <tableColumn id="43" name="INVITATION FED B" dataDxfId="37"/>
    <tableColumn id="3" name="[Computed7]" dataDxfId="36">
      <calculatedColumnFormula>IF(Tabelle24[[#This Row],[INVITATION FED B]]="Y", "Fleet Executive Day,", "")</calculatedColumnFormula>
    </tableColumn>
    <tableColumn id="44" name="INVITATION_x000a_FLEET DATING B" dataDxfId="35"/>
    <tableColumn id="4" name="[Computed8]" dataDxfId="34">
      <calculatedColumnFormula>IF(Tabelle24[[#This Row],[INVITATION
FLEET DATING B]]="Y", "Fleet Dating,", "")</calculatedColumnFormula>
    </tableColumn>
    <tableColumn id="45" name="INVITATION FLEET OWNER OF THE YEAR B" dataDxfId="33"/>
    <tableColumn id="9" name="[Computed9]" dataDxfId="32">
      <calculatedColumnFormula>IF(Tabelle24[[#This Row],[INVITATION FLEET OWNER OF THE YEAR B]]="Y", "Fleet Owner Of The Year,", "")</calculatedColumnFormula>
    </tableColumn>
    <tableColumn id="46" name="INVITATION FLEET INNOVATION AWARDS B" dataDxfId="31"/>
    <tableColumn id="10" name="[Computed10]" dataDxfId="30">
      <calculatedColumnFormula>IF(Tabelle24[[#This Row],[INVITATION FLEET INNOVATION AWARDS B]]="Y", "Fleet Innovation Awards,", "")</calculatedColumnFormula>
    </tableColumn>
    <tableColumn id="47" name="INVITATION AWARDS B" dataDxfId="29"/>
    <tableColumn id="11" name="[Computed11]" dataDxfId="28">
      <calculatedColumnFormula>IF(Tabelle24[[#This Row],[INVITATION AWARDS B]]="Y", "Awards,", "")</calculatedColumnFormula>
    </tableColumn>
    <tableColumn id="48" name="FLEET DEALER" dataDxfId="27"/>
    <tableColumn id="12" name="[Computed12]" dataDxfId="26">
      <calculatedColumnFormula>IF(Tabelle24[[#This Row],[INVITATION AWARDS B]]="Y", "Fleet Dealer,", "")</calculatedColumnFormula>
    </tableColumn>
    <tableColumn id="8" name="ABONNEMENT GUIDE LUX" dataDxfId="25"/>
    <tableColumn id="6" name="ABONNES L2F Lux Print" dataDxfId="24"/>
    <tableColumn id="49" name="INVITATION L2FFA LUX" dataDxfId="23"/>
    <tableColumn id="15" name="[Computed13]" dataDxfId="22">
      <calculatedColumnFormula>IF(Tabelle24[[#This Row],[INVITATION L2FFA LUX]]="Y", "L2FFA,", "")</calculatedColumnFormula>
    </tableColumn>
    <tableColumn id="50" name="PRIX L2FFA LUX" dataDxfId="21"/>
    <tableColumn id="16" name="[Computed14]" dataDxfId="20">
      <calculatedColumnFormula>IF(Tabelle24[[#This Row],[PRIX L2FFA LUX]]="Y", "Prix L2FFA,", "")</calculatedColumnFormula>
    </tableColumn>
    <tableColumn id="51" name="PRIX 1 L2FFA LUX" dataDxfId="19"/>
    <tableColumn id="17" name="[Computed15]" dataDxfId="18">
      <calculatedColumnFormula>IF(Tabelle24[[#This Row],[PRIX 1 L2FFA LUX]]="Y", "Prix 1 L2FFA,", "")</calculatedColumnFormula>
    </tableColumn>
    <tableColumn id="52" name="PRIX 2 L2FFA LUX " dataDxfId="17"/>
    <tableColumn id="18" name="[Computed16]" dataDxfId="16">
      <calculatedColumnFormula>IF(Tabelle24[[#This Row],[PRIX 2 L2FFA LUX ]]="Y", "Prix 2 L2FFA,", "")</calculatedColumnFormula>
    </tableColumn>
    <tableColumn id="53" name="PRIX 3 L2FFA LUX" dataDxfId="15"/>
    <tableColumn id="19" name="[Computed17]" dataDxfId="14">
      <calculatedColumnFormula>IF(Tabelle24[[#This Row],[PRIX 3 L2FFA LUX]]="Y", "Prix 3 L2FFA,", "")</calculatedColumnFormula>
    </tableColumn>
    <tableColumn id="54" name="PRIX 4 L2FFA LUX" dataDxfId="13"/>
    <tableColumn id="20" name="[Computed18]" dataDxfId="12">
      <calculatedColumnFormula>IF(Tabelle24[[#This Row],[PRIX 4 L2FFA LUX]]="Y", "Prix 4 L2FFA,", "")</calculatedColumnFormula>
    </tableColumn>
    <tableColumn id="55" name="INVITATION TABLE DES EXPERTS LUX" dataDxfId="11"/>
    <tableColumn id="21" name="[Computed19]" dataDxfId="10">
      <calculatedColumnFormula>IF(Tabelle24[[#This Row],[INVITATION TABLE DES EXPERTS LUX]]="Y", "Table des Experts,", "")</calculatedColumnFormula>
    </tableColumn>
    <tableColumn id="56" name="INVITATION TEST-DRIVE LUX" dataDxfId="9"/>
    <tableColumn id="22" name="[Computed20]" dataDxfId="8">
      <calculatedColumnFormula>IF(Tabelle24[[#This Row],[INVITATION TEST-DRIVE LUX]]="Y", "Test-Drive,", "")</calculatedColumnFormula>
    </tableColumn>
    <tableColumn id="57" name="GESTIONNAIRE DE FLOTTE LUX" dataDxfId="7"/>
    <tableColumn id="23" name="[Computed21]" dataDxfId="6">
      <calculatedColumnFormula>IF(Tabelle24[[#This Row],[GESTIONNAIRE DE FLOTTE LUX]]="Y", "Gestionnaire de Flotte,", "")</calculatedColumnFormula>
    </tableColumn>
    <tableColumn id="58" name="ABONNEMENT NEWSLETTER_x000a_via Mail Chimp" dataDxfId="5"/>
    <tableColumn id="32" name="[Computed22]2" dataDxfId="4">
      <calculatedColumnFormula>IF(Tabelle24[[#This Row],[ABONNEMENT NEWSLETTER
via Mail Chimp]]="Y", "Newsletter Mailchimp,", "")</calculatedColumnFormula>
    </tableColumn>
    <tableColumn id="59" name="ABONNEMENT MARKETING NEWSLETTERS_x000a_via Mail Chimp" dataDxfId="3"/>
    <tableColumn id="33" name="[Computed23]" dataDxfId="2">
      <calculatedColumnFormula>IF(Tabelle24[[#This Row],[ABONNEMENT MARKETING NEWSLETTERS
via Mail Chimp]]="Y", "Marketting Newsletter Mailchimp,", "")</calculatedColumnFormula>
    </tableColumn>
    <tableColumn id="13" name="[Computed24]" dataDxfId="1">
      <calculatedColumnFormula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calculatedColumnFormula>
    </tableColumn>
    <tableColumn id="14" name="[Computed25]" dataDxfId="0">
      <calculatedColumnFormula>IF(LEN(BO3)&gt;0, LEFT(BO3,LEN(BO3)-1), "")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A1:A22" totalsRowShown="0">
  <autoFilter ref="A1:A22"/>
  <tableColumns count="1">
    <tableColumn id="1" name="Secteur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H8"/>
  <sheetViews>
    <sheetView tabSelected="1" topLeftCell="AA1" workbookViewId="0">
      <selection activeCell="AG5" sqref="AG5"/>
    </sheetView>
  </sheetViews>
  <sheetFormatPr baseColWidth="10" defaultColWidth="11.25" defaultRowHeight="15.75" x14ac:dyDescent="0.25"/>
  <cols>
    <col min="2" max="2" width="14.75" bestFit="1" customWidth="1"/>
    <col min="3" max="3" width="14.75" customWidth="1"/>
    <col min="4" max="4" width="9.75" bestFit="1" customWidth="1"/>
    <col min="5" max="5" width="9.75" customWidth="1"/>
    <col min="6" max="6" width="19.625" bestFit="1" customWidth="1"/>
    <col min="7" max="7" width="19.625" customWidth="1"/>
    <col min="8" max="8" width="19.5" bestFit="1" customWidth="1"/>
    <col min="9" max="9" width="15.75" bestFit="1" customWidth="1"/>
    <col min="10" max="10" width="15.5" bestFit="1" customWidth="1"/>
    <col min="11" max="11" width="18.75" bestFit="1" customWidth="1"/>
    <col min="12" max="12" width="11.75" bestFit="1" customWidth="1"/>
    <col min="13" max="13" width="17" bestFit="1" customWidth="1"/>
    <col min="14" max="14" width="12.875" bestFit="1" customWidth="1"/>
    <col min="15" max="15" width="11.75" bestFit="1" customWidth="1"/>
    <col min="16" max="16" width="14.375" bestFit="1" customWidth="1"/>
    <col min="17" max="17" width="11.125" bestFit="1" customWidth="1"/>
    <col min="18" max="18" width="14.875" bestFit="1" customWidth="1"/>
    <col min="19" max="20" width="11.125" bestFit="1" customWidth="1"/>
    <col min="21" max="22" width="14.5" bestFit="1" customWidth="1"/>
    <col min="23" max="23" width="14.5" customWidth="1"/>
    <col min="24" max="24" width="14.5" bestFit="1" customWidth="1"/>
    <col min="25" max="25" width="14.875" bestFit="1" customWidth="1"/>
    <col min="26" max="26" width="14.5" bestFit="1" customWidth="1"/>
    <col min="27" max="27" width="14.75" bestFit="1" customWidth="1"/>
    <col min="28" max="28" width="15.5" bestFit="1" customWidth="1"/>
    <col min="29" max="30" width="15.5" customWidth="1"/>
    <col min="31" max="31" width="21.75" bestFit="1" customWidth="1"/>
    <col min="32" max="32" width="19.625" bestFit="1" customWidth="1"/>
    <col min="33" max="33" width="20.25" bestFit="1" customWidth="1"/>
    <col min="34" max="34" width="19.5" bestFit="1" customWidth="1"/>
  </cols>
  <sheetData>
    <row r="1" spans="1:34" x14ac:dyDescent="0.25">
      <c r="B1" s="1" t="s">
        <v>12</v>
      </c>
      <c r="C1" s="1"/>
      <c r="D1" s="1" t="s">
        <v>12</v>
      </c>
      <c r="E1" s="1"/>
      <c r="F1" s="1" t="s">
        <v>12</v>
      </c>
      <c r="G1" s="1"/>
      <c r="H1" s="1" t="s">
        <v>12</v>
      </c>
      <c r="I1" s="1" t="s">
        <v>12</v>
      </c>
      <c r="J1" s="1" t="s">
        <v>12</v>
      </c>
      <c r="K1" s="1" t="s">
        <v>12</v>
      </c>
      <c r="L1" s="1" t="s">
        <v>12</v>
      </c>
      <c r="M1" s="1" t="s">
        <v>12</v>
      </c>
      <c r="N1" s="1" t="s">
        <v>12</v>
      </c>
      <c r="O1" s="1" t="s">
        <v>12</v>
      </c>
      <c r="P1" s="1"/>
      <c r="Q1" s="1" t="s">
        <v>12</v>
      </c>
      <c r="R1" s="1" t="s">
        <v>12</v>
      </c>
      <c r="S1" s="1" t="s">
        <v>12</v>
      </c>
      <c r="T1" s="1" t="s">
        <v>12</v>
      </c>
      <c r="U1" s="1" t="s">
        <v>12</v>
      </c>
      <c r="V1" s="1" t="s">
        <v>12</v>
      </c>
      <c r="W1" s="1"/>
      <c r="X1" s="1" t="s">
        <v>12</v>
      </c>
      <c r="Y1" s="1" t="s">
        <v>12</v>
      </c>
      <c r="Z1" s="1" t="s">
        <v>12</v>
      </c>
      <c r="AA1" s="1" t="s">
        <v>12</v>
      </c>
      <c r="AB1" s="1" t="s">
        <v>12</v>
      </c>
      <c r="AC1" s="1"/>
      <c r="AD1" s="1" t="s">
        <v>12</v>
      </c>
      <c r="AE1" s="21" t="s">
        <v>100</v>
      </c>
      <c r="AF1" s="21" t="s">
        <v>100</v>
      </c>
      <c r="AG1" s="23" t="s">
        <v>101</v>
      </c>
      <c r="AH1" s="23" t="s">
        <v>102</v>
      </c>
    </row>
    <row r="2" spans="1:34" s="16" customFormat="1" ht="63" x14ac:dyDescent="0.25">
      <c r="B2" s="9" t="s">
        <v>9</v>
      </c>
      <c r="C2" s="9" t="s">
        <v>138</v>
      </c>
      <c r="D2" s="9" t="s">
        <v>10</v>
      </c>
      <c r="E2" s="9" t="s">
        <v>134</v>
      </c>
      <c r="F2" s="9" t="s">
        <v>23</v>
      </c>
      <c r="G2" s="9" t="s">
        <v>135</v>
      </c>
      <c r="H2" s="9" t="s">
        <v>24</v>
      </c>
      <c r="I2" s="10" t="s">
        <v>0</v>
      </c>
      <c r="J2" s="10" t="s">
        <v>4</v>
      </c>
      <c r="K2" s="10" t="s">
        <v>6</v>
      </c>
      <c r="L2" s="10" t="s">
        <v>8</v>
      </c>
      <c r="M2" s="10" t="s">
        <v>25</v>
      </c>
      <c r="N2" s="9" t="s">
        <v>65</v>
      </c>
      <c r="O2" s="9" t="s">
        <v>66</v>
      </c>
      <c r="P2" s="9" t="s">
        <v>136</v>
      </c>
      <c r="Q2" s="9" t="s">
        <v>67</v>
      </c>
      <c r="R2" s="9" t="s">
        <v>68</v>
      </c>
      <c r="S2" s="9" t="s">
        <v>69</v>
      </c>
      <c r="T2" s="9" t="s">
        <v>70</v>
      </c>
      <c r="U2" s="9" t="s">
        <v>59</v>
      </c>
      <c r="V2" s="9" t="s">
        <v>60</v>
      </c>
      <c r="W2" s="9" t="s">
        <v>137</v>
      </c>
      <c r="X2" s="9" t="s">
        <v>61</v>
      </c>
      <c r="Y2" s="9" t="s">
        <v>62</v>
      </c>
      <c r="Z2" s="9" t="s">
        <v>63</v>
      </c>
      <c r="AA2" s="9" t="s">
        <v>64</v>
      </c>
      <c r="AB2" s="9" t="s">
        <v>26</v>
      </c>
      <c r="AC2" s="9" t="s">
        <v>3</v>
      </c>
      <c r="AD2" s="9" t="s">
        <v>104</v>
      </c>
      <c r="AE2" s="22" t="s">
        <v>97</v>
      </c>
      <c r="AF2" s="22" t="s">
        <v>98</v>
      </c>
      <c r="AG2" s="25" t="s">
        <v>95</v>
      </c>
      <c r="AH2" s="25" t="s">
        <v>96</v>
      </c>
    </row>
    <row r="3" spans="1:34" s="16" customFormat="1" ht="31.5" x14ac:dyDescent="0.25">
      <c r="A3" s="16" t="s">
        <v>167</v>
      </c>
      <c r="B3" s="26"/>
      <c r="C3" s="26" t="s">
        <v>168</v>
      </c>
      <c r="D3" s="26"/>
      <c r="E3" s="26" t="s">
        <v>169</v>
      </c>
      <c r="F3" s="26"/>
      <c r="G3" s="37" t="s">
        <v>110</v>
      </c>
      <c r="H3" s="27" t="s">
        <v>111</v>
      </c>
      <c r="I3" s="28" t="s">
        <v>112</v>
      </c>
      <c r="J3" s="28" t="s">
        <v>113</v>
      </c>
      <c r="K3" s="28" t="s">
        <v>114</v>
      </c>
      <c r="L3" s="28" t="s">
        <v>115</v>
      </c>
      <c r="M3" s="28" t="s">
        <v>116</v>
      </c>
      <c r="N3" s="26"/>
      <c r="O3" s="29"/>
      <c r="P3" s="29" t="s">
        <v>118</v>
      </c>
      <c r="Q3" s="26" t="s">
        <v>119</v>
      </c>
      <c r="R3" s="26" t="s">
        <v>120</v>
      </c>
      <c r="S3" s="26" t="s">
        <v>121</v>
      </c>
      <c r="T3" s="26" t="s">
        <v>122</v>
      </c>
      <c r="U3" s="30"/>
      <c r="V3" s="30"/>
      <c r="W3" s="30" t="s">
        <v>123</v>
      </c>
      <c r="X3" s="30" t="s">
        <v>124</v>
      </c>
      <c r="Y3" s="30" t="s">
        <v>125</v>
      </c>
      <c r="Z3" s="30" t="s">
        <v>126</v>
      </c>
      <c r="AA3" s="30" t="s">
        <v>127</v>
      </c>
      <c r="AB3" s="26" t="s">
        <v>128</v>
      </c>
      <c r="AC3" s="26"/>
      <c r="AD3" s="26" t="s">
        <v>129</v>
      </c>
      <c r="AE3" s="26" t="s">
        <v>133</v>
      </c>
      <c r="AF3" s="26" t="s">
        <v>132</v>
      </c>
      <c r="AG3" s="26" t="s">
        <v>131</v>
      </c>
      <c r="AH3" s="26" t="s">
        <v>130</v>
      </c>
    </row>
    <row r="4" spans="1:34" x14ac:dyDescent="0.25">
      <c r="A4" t="b">
        <f>TRUE</f>
        <v>1</v>
      </c>
      <c r="B4" s="7" t="s">
        <v>105</v>
      </c>
      <c r="C4" t="b">
        <f>Tabelle2[[#This Row],[Fournisseur]]="Y"</f>
        <v>1</v>
      </c>
      <c r="D4" s="7" t="s">
        <v>105</v>
      </c>
      <c r="E4" t="b">
        <f>Tabelle2[[#This Row],[Client]]="Y"</f>
        <v>1</v>
      </c>
      <c r="F4" t="s">
        <v>107</v>
      </c>
      <c r="G4" t="str">
        <f>IF(Tabelle2[[#This Row],[Type de client
P = Prospect
C = Client 
CP = Client Perdu]]="P", "prospect", IF(Tabelle2[[#This Row],[Type de client
P = Prospect
C = Client 
CP = Client Perdu]]="C", "customer", IF(Tabelle2[[#This Row],[Type de client
P = Prospect
C = Client 
CP = Client Perdu]]="CP", "excustomer", "")))</f>
        <v>prospect</v>
      </c>
      <c r="H4" s="8"/>
      <c r="I4" s="7" t="s">
        <v>77</v>
      </c>
      <c r="J4" s="7" t="s">
        <v>78</v>
      </c>
      <c r="K4" s="7"/>
      <c r="L4" s="7"/>
      <c r="M4" s="7"/>
      <c r="N4" s="7" t="s">
        <v>117</v>
      </c>
      <c r="O4" s="7">
        <v>8</v>
      </c>
      <c r="P4" s="7" t="str">
        <f>CONCATENATE(Tabelle2[[#This Row],[Postale
Rue]]," ",Tabelle2[[#This Row],[Postale
Numéro]])</f>
        <v>Euregiostrasse 8</v>
      </c>
      <c r="Q4" s="7"/>
      <c r="R4" s="7"/>
      <c r="S4" s="7"/>
      <c r="T4" s="7"/>
      <c r="U4" s="7"/>
      <c r="V4" s="7"/>
      <c r="W4" s="7" t="str">
        <f>CONCATENATE(Tabelle2[[#This Row],[Facturation
Rue]]," ",Tabelle2[[#This Row],[Facturation
Numéro]])</f>
        <v xml:space="preserve"> </v>
      </c>
      <c r="X4" s="7"/>
      <c r="Y4" s="7"/>
      <c r="Z4" s="7"/>
      <c r="AA4" s="7"/>
      <c r="AB4" s="7"/>
      <c r="AC4" s="7"/>
      <c r="AD4" s="7" t="str">
        <f>IF(Tabelle2[[#This Row],[Langue]]="NL","Dutch (BE) / Nederlands (BE)",IF(Tabelle2[[#This Row],[Langue]]="FR", "French (BE) / Français (BE)", "English"))</f>
        <v>English</v>
      </c>
      <c r="AE4" s="7" t="s">
        <v>99</v>
      </c>
      <c r="AF4" s="7" t="s">
        <v>99</v>
      </c>
      <c r="AG4" s="7" t="s">
        <v>91</v>
      </c>
      <c r="AH4" s="7"/>
    </row>
    <row r="5" spans="1:34" x14ac:dyDescent="0.25">
      <c r="A5" t="b">
        <f>TRUE</f>
        <v>1</v>
      </c>
      <c r="B5" s="7" t="s">
        <v>105</v>
      </c>
      <c r="C5" t="b">
        <f>Tabelle2[[#This Row],[Fournisseur]]="Y"</f>
        <v>1</v>
      </c>
      <c r="D5" s="7" t="s">
        <v>106</v>
      </c>
      <c r="E5" s="17" t="b">
        <f>Tabelle2[[#This Row],[Client]]="Y"</f>
        <v>0</v>
      </c>
      <c r="F5" t="s">
        <v>108</v>
      </c>
      <c r="G5" t="str">
        <f>IF(Tabelle2[[#This Row],[Type de client
P = Prospect
C = Client 
CP = Client Perdu]]="P", "prospect", IF(Tabelle2[[#This Row],[Type de client
P = Prospect
C = Client 
CP = Client Perdu]]="C", "customer", IF(Tabelle2[[#This Row],[Type de client
P = Prospect
C = Client 
CP = Client Perdu]]="CP", "excustomer", "")))</f>
        <v>customer</v>
      </c>
      <c r="H5" s="18"/>
      <c r="I5" s="17" t="s">
        <v>79</v>
      </c>
      <c r="J5" s="17" t="s">
        <v>80</v>
      </c>
      <c r="K5" s="17"/>
      <c r="L5" s="17"/>
      <c r="M5" s="17"/>
      <c r="N5" s="17"/>
      <c r="O5" s="17"/>
      <c r="P5" s="17" t="str">
        <f>CONCATENATE(Tabelle2[[#This Row],[Postale
Rue]]," ",Tabelle2[[#This Row],[Postale
Numéro]])</f>
        <v xml:space="preserve"> </v>
      </c>
      <c r="Q5" s="17"/>
      <c r="R5" s="17"/>
      <c r="S5" s="17"/>
      <c r="T5" s="17"/>
      <c r="U5" s="17"/>
      <c r="V5" s="17"/>
      <c r="W5" s="17" t="str">
        <f>CONCATENATE(Tabelle2[[#This Row],[Facturation
Rue]]," ",Tabelle2[[#This Row],[Facturation
Numéro]])</f>
        <v xml:space="preserve"> </v>
      </c>
      <c r="X5" s="17"/>
      <c r="Y5" s="17"/>
      <c r="Z5" s="17"/>
      <c r="AA5" s="17"/>
      <c r="AB5" s="17"/>
      <c r="AC5" s="17"/>
      <c r="AD5" s="7" t="str">
        <f>IF(Tabelle2[[#This Row],[Langue]]="NL","Dutch (BE) / Nederlands (BE)",IF(Tabelle2[[#This Row],[Langue]]="FR", "French (BE) / Français (BE)", "English"))</f>
        <v>English</v>
      </c>
      <c r="AE5" s="17" t="s">
        <v>91</v>
      </c>
      <c r="AF5" s="17" t="s">
        <v>91</v>
      </c>
      <c r="AG5" s="7" t="s">
        <v>92</v>
      </c>
      <c r="AH5" s="17"/>
    </row>
    <row r="6" spans="1:34" x14ac:dyDescent="0.25">
      <c r="A6" t="b">
        <f>TRUE</f>
        <v>1</v>
      </c>
      <c r="B6" s="7" t="s">
        <v>106</v>
      </c>
      <c r="C6" t="b">
        <f>Tabelle2[[#This Row],[Fournisseur]]="Y"</f>
        <v>0</v>
      </c>
      <c r="D6" s="7" t="s">
        <v>105</v>
      </c>
      <c r="E6" s="17" t="b">
        <f>Tabelle2[[#This Row],[Client]]="Y"</f>
        <v>1</v>
      </c>
      <c r="F6" t="s">
        <v>109</v>
      </c>
      <c r="G6" t="str">
        <f>IF(Tabelle2[[#This Row],[Type de client
P = Prospect
C = Client 
CP = Client Perdu]]="P", "prospect", IF(Tabelle2[[#This Row],[Type de client
P = Prospect
C = Client 
CP = Client Perdu]]="C", "customer", IF(Tabelle2[[#This Row],[Type de client
P = Prospect
C = Client 
CP = Client Perdu]]="CP", "excustomer", "")))</f>
        <v>excustomer</v>
      </c>
      <c r="H6" s="18"/>
      <c r="I6" s="17" t="s">
        <v>77</v>
      </c>
      <c r="J6" s="17" t="s">
        <v>84</v>
      </c>
      <c r="K6" s="17"/>
      <c r="L6" s="17"/>
      <c r="M6" s="17"/>
      <c r="N6" s="17"/>
      <c r="O6" s="17"/>
      <c r="P6" s="17" t="str">
        <f>CONCATENATE(Tabelle2[[#This Row],[Postale
Rue]]," ",Tabelle2[[#This Row],[Postale
Numéro]])</f>
        <v xml:space="preserve"> </v>
      </c>
      <c r="Q6" s="17"/>
      <c r="R6" s="17"/>
      <c r="S6" s="17"/>
      <c r="T6" s="17"/>
      <c r="U6" s="17"/>
      <c r="V6" s="17"/>
      <c r="W6" s="17" t="str">
        <f>CONCATENATE(Tabelle2[[#This Row],[Facturation
Rue]]," ",Tabelle2[[#This Row],[Facturation
Numéro]])</f>
        <v xml:space="preserve"> </v>
      </c>
      <c r="X6" s="17"/>
      <c r="Y6" s="17"/>
      <c r="Z6" s="17"/>
      <c r="AA6" s="17"/>
      <c r="AB6" s="17"/>
      <c r="AC6" s="17"/>
      <c r="AD6" s="7" t="str">
        <f>IF(Tabelle2[[#This Row],[Langue]]="NL","Dutch (BE) / Nederlands (BE)",IF(Tabelle2[[#This Row],[Langue]]="FR", "French (BE) / Français (BE)", "English"))</f>
        <v>English</v>
      </c>
      <c r="AE6" s="17" t="s">
        <v>92</v>
      </c>
      <c r="AF6" s="17" t="s">
        <v>92</v>
      </c>
      <c r="AG6" s="17"/>
      <c r="AH6" s="17"/>
    </row>
    <row r="7" spans="1:34" x14ac:dyDescent="0.25">
      <c r="A7" t="b">
        <f>TRUE</f>
        <v>1</v>
      </c>
      <c r="B7" s="7" t="s">
        <v>106</v>
      </c>
      <c r="C7" t="b">
        <f>Tabelle2[[#This Row],[Fournisseur]]="Y"</f>
        <v>0</v>
      </c>
      <c r="D7" s="7" t="s">
        <v>106</v>
      </c>
      <c r="E7" s="17" t="b">
        <f>Tabelle2[[#This Row],[Client]]="Y"</f>
        <v>0</v>
      </c>
      <c r="G7" t="str">
        <f>IF(Tabelle2[[#This Row],[Type de client
P = Prospect
C = Client 
CP = Client Perdu]]="P", "prospect", IF(Tabelle2[[#This Row],[Type de client
P = Prospect
C = Client 
CP = Client Perdu]]="C", "customer", IF(Tabelle2[[#This Row],[Type de client
P = Prospect
C = Client 
CP = Client Perdu]]="CP", "excustomer", "")))</f>
        <v/>
      </c>
      <c r="H7" s="18"/>
      <c r="I7" s="17"/>
      <c r="J7" s="17"/>
      <c r="K7" s="17"/>
      <c r="L7" s="17"/>
      <c r="M7" s="17"/>
      <c r="N7" s="17"/>
      <c r="O7" s="17"/>
      <c r="P7" s="17" t="str">
        <f>CONCATENATE(Tabelle2[[#This Row],[Postale
Rue]]," ",Tabelle2[[#This Row],[Postale
Numéro]])</f>
        <v xml:space="preserve"> </v>
      </c>
      <c r="Q7" s="17"/>
      <c r="R7" s="17"/>
      <c r="S7" s="17"/>
      <c r="T7" s="17"/>
      <c r="U7" s="17"/>
      <c r="V7" s="17"/>
      <c r="W7" s="17" t="str">
        <f>CONCATENATE(Tabelle2[[#This Row],[Facturation
Rue]]," ",Tabelle2[[#This Row],[Facturation
Numéro]])</f>
        <v xml:space="preserve"> </v>
      </c>
      <c r="X7" s="17"/>
      <c r="Y7" s="17"/>
      <c r="Z7" s="17"/>
      <c r="AA7" s="17"/>
      <c r="AB7" s="17"/>
      <c r="AC7" s="17"/>
      <c r="AD7" s="7" t="str">
        <f>IF(Tabelle2[[#This Row],[Langue]]="NL","Dutch (BE) / Nederlands (BE)",IF(Tabelle2[[#This Row],[Langue]]="FR", "French (BE) / Français (BE)", "English"))</f>
        <v>English</v>
      </c>
      <c r="AE7" s="17"/>
      <c r="AF7" s="17"/>
      <c r="AG7" s="17"/>
      <c r="AH7" s="17"/>
    </row>
    <row r="8" spans="1:34" x14ac:dyDescent="0.25">
      <c r="U8" s="17"/>
      <c r="V8" s="17"/>
      <c r="W8" s="17"/>
      <c r="X8" s="17"/>
      <c r="Y8" s="17"/>
      <c r="Z8" s="17"/>
      <c r="AA8" s="17"/>
    </row>
  </sheetData>
  <dataValidations count="1">
    <dataValidation showDropDown="1" showInputMessage="1" showErrorMessage="1" sqref="H3"/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sectactivite!$A$2:$A$22</xm:f>
          </x14:formula1>
          <xm:sqref>H4:H7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BP24"/>
  <sheetViews>
    <sheetView topLeftCell="W1" workbookViewId="0">
      <selection activeCell="AQ5" sqref="AQ5"/>
    </sheetView>
  </sheetViews>
  <sheetFormatPr baseColWidth="10" defaultColWidth="11.25" defaultRowHeight="15.75" x14ac:dyDescent="0.25"/>
  <cols>
    <col min="2" max="2" width="15.5" bestFit="1" customWidth="1"/>
    <col min="3" max="3" width="15.5" customWidth="1"/>
    <col min="4" max="4" width="10.625" bestFit="1" customWidth="1"/>
    <col min="5" max="5" width="8.875" bestFit="1" customWidth="1"/>
    <col min="6" max="6" width="11.5" bestFit="1" customWidth="1"/>
    <col min="7" max="7" width="11.5" customWidth="1"/>
    <col min="8" max="8" width="10.75" bestFit="1" customWidth="1"/>
    <col min="9" max="9" width="16" bestFit="1" customWidth="1"/>
    <col min="10" max="10" width="12.25" bestFit="1" customWidth="1"/>
    <col min="11" max="11" width="10.125" bestFit="1" customWidth="1"/>
    <col min="12" max="12" width="18.75" bestFit="1" customWidth="1"/>
    <col min="13" max="13" width="8.75" bestFit="1" customWidth="1"/>
    <col min="14" max="14" width="12.875" bestFit="1" customWidth="1"/>
    <col min="15" max="15" width="12.625" bestFit="1" customWidth="1"/>
    <col min="16" max="16" width="11" bestFit="1" customWidth="1"/>
    <col min="17" max="17" width="13.25" bestFit="1" customWidth="1"/>
    <col min="18" max="18" width="12.625" bestFit="1" customWidth="1"/>
    <col min="19" max="19" width="12.625" customWidth="1"/>
    <col min="20" max="21" width="12.25" bestFit="1" customWidth="1"/>
    <col min="22" max="22" width="12.25" customWidth="1"/>
    <col min="23" max="23" width="12.25" bestFit="1" customWidth="1"/>
    <col min="24" max="24" width="14.875" bestFit="1" customWidth="1"/>
    <col min="25" max="26" width="12.25" bestFit="1" customWidth="1"/>
    <col min="27" max="27" width="20.5" bestFit="1" customWidth="1"/>
    <col min="28" max="28" width="20.25" bestFit="1" customWidth="1"/>
    <col min="29" max="29" width="24.5" bestFit="1" customWidth="1"/>
    <col min="30" max="30" width="24.5" customWidth="1"/>
    <col min="31" max="31" width="20.25" bestFit="1" customWidth="1"/>
    <col min="32" max="32" width="20.25" customWidth="1"/>
    <col min="33" max="33" width="18.375" bestFit="1" customWidth="1"/>
    <col min="34" max="34" width="18.375" customWidth="1"/>
    <col min="35" max="35" width="40.75" bestFit="1" customWidth="1"/>
    <col min="36" max="36" width="40.75" customWidth="1"/>
    <col min="37" max="37" width="41.875" bestFit="1" customWidth="1"/>
    <col min="38" max="38" width="41.875" customWidth="1"/>
    <col min="39" max="39" width="24.625" bestFit="1" customWidth="1"/>
    <col min="40" max="40" width="24.625" customWidth="1"/>
    <col min="41" max="41" width="16.5" bestFit="1" customWidth="1"/>
    <col min="42" max="42" width="16.5" customWidth="1"/>
    <col min="43" max="43" width="20.25" bestFit="1" customWidth="1"/>
    <col min="44" max="44" width="19.5" bestFit="1" customWidth="1"/>
    <col min="45" max="45" width="24" bestFit="1" customWidth="1"/>
    <col min="46" max="46" width="24" customWidth="1"/>
    <col min="47" max="47" width="17.75" bestFit="1" customWidth="1"/>
    <col min="48" max="48" width="17.75" customWidth="1"/>
    <col min="49" max="49" width="19.25" bestFit="1" customWidth="1"/>
    <col min="50" max="50" width="19.25" customWidth="1"/>
    <col min="51" max="51" width="19.25" bestFit="1" customWidth="1"/>
    <col min="52" max="52" width="19.25" customWidth="1"/>
    <col min="53" max="53" width="19.25" bestFit="1" customWidth="1"/>
    <col min="54" max="54" width="19.25" customWidth="1"/>
    <col min="55" max="55" width="19.25" bestFit="1" customWidth="1"/>
    <col min="56" max="56" width="19.25" customWidth="1"/>
    <col min="57" max="57" width="36" bestFit="1" customWidth="1"/>
    <col min="58" max="58" width="36" customWidth="1"/>
    <col min="59" max="59" width="28.875" bestFit="1" customWidth="1"/>
    <col min="60" max="60" width="28.875" customWidth="1"/>
    <col min="61" max="61" width="30.875" bestFit="1" customWidth="1"/>
    <col min="62" max="62" width="30.875" customWidth="1"/>
    <col min="63" max="63" width="16.25" bestFit="1" customWidth="1"/>
    <col min="64" max="64" width="16.25" customWidth="1"/>
    <col min="65" max="65" width="17.5" bestFit="1" customWidth="1"/>
    <col min="66" max="66" width="17.5" customWidth="1"/>
    <col min="67" max="67" width="14.375" bestFit="1" customWidth="1"/>
    <col min="68" max="68" width="12.875" bestFit="1" customWidth="1"/>
  </cols>
  <sheetData>
    <row r="1" spans="1:68" x14ac:dyDescent="0.25">
      <c r="B1" s="1" t="s">
        <v>12</v>
      </c>
      <c r="C1" s="1"/>
      <c r="D1" s="2" t="s">
        <v>13</v>
      </c>
      <c r="E1" s="2" t="s">
        <v>13</v>
      </c>
      <c r="F1" s="2" t="s">
        <v>13</v>
      </c>
      <c r="G1" s="2"/>
      <c r="H1" s="2" t="s">
        <v>13</v>
      </c>
      <c r="I1" s="2"/>
      <c r="J1" s="2" t="s">
        <v>13</v>
      </c>
      <c r="K1" s="2" t="s">
        <v>13</v>
      </c>
      <c r="L1" s="2" t="s">
        <v>13</v>
      </c>
      <c r="M1" s="2" t="s">
        <v>13</v>
      </c>
      <c r="N1" s="2" t="s">
        <v>13</v>
      </c>
      <c r="O1" s="2" t="s">
        <v>13</v>
      </c>
      <c r="P1" s="2" t="s">
        <v>13</v>
      </c>
      <c r="Q1" s="2" t="s">
        <v>13</v>
      </c>
      <c r="R1" s="2" t="s">
        <v>13</v>
      </c>
      <c r="S1" s="2"/>
      <c r="T1" s="2" t="s">
        <v>13</v>
      </c>
      <c r="U1" s="2" t="s">
        <v>13</v>
      </c>
      <c r="V1" s="2"/>
      <c r="W1" s="2" t="s">
        <v>13</v>
      </c>
      <c r="X1" s="2" t="s">
        <v>13</v>
      </c>
      <c r="Y1" s="2" t="s">
        <v>13</v>
      </c>
      <c r="Z1" s="2" t="s">
        <v>13</v>
      </c>
      <c r="AA1" s="19" t="s">
        <v>101</v>
      </c>
      <c r="AB1" s="19" t="s">
        <v>101</v>
      </c>
      <c r="AC1" s="4" t="s">
        <v>15</v>
      </c>
      <c r="AD1" s="4"/>
      <c r="AE1" s="4" t="s">
        <v>15</v>
      </c>
      <c r="AF1" s="4"/>
      <c r="AG1" s="4" t="s">
        <v>15</v>
      </c>
      <c r="AH1" s="4"/>
      <c r="AI1" s="4" t="s">
        <v>15</v>
      </c>
      <c r="AJ1" s="4"/>
      <c r="AK1" s="4" t="s">
        <v>15</v>
      </c>
      <c r="AL1" s="4"/>
      <c r="AM1" s="4" t="s">
        <v>15</v>
      </c>
      <c r="AN1" s="4"/>
      <c r="AO1" s="5" t="s">
        <v>15</v>
      </c>
      <c r="AP1" s="5"/>
      <c r="AQ1" s="23" t="s">
        <v>101</v>
      </c>
      <c r="AR1" s="23" t="s">
        <v>102</v>
      </c>
      <c r="AS1" s="6" t="s">
        <v>15</v>
      </c>
      <c r="AT1" s="6"/>
      <c r="AU1" s="6" t="s">
        <v>15</v>
      </c>
      <c r="AV1" s="6"/>
      <c r="AW1" s="6" t="s">
        <v>15</v>
      </c>
      <c r="AX1" s="6"/>
      <c r="AY1" s="6" t="s">
        <v>15</v>
      </c>
      <c r="AZ1" s="6"/>
      <c r="BA1" s="6" t="s">
        <v>15</v>
      </c>
      <c r="BB1" s="6"/>
      <c r="BC1" s="6" t="s">
        <v>15</v>
      </c>
      <c r="BD1" s="6"/>
      <c r="BE1" s="6" t="s">
        <v>15</v>
      </c>
      <c r="BF1" s="6"/>
      <c r="BG1" s="6" t="s">
        <v>15</v>
      </c>
      <c r="BH1" s="6"/>
      <c r="BI1" s="6" t="s">
        <v>15</v>
      </c>
      <c r="BJ1" s="6"/>
      <c r="BK1" s="3" t="s">
        <v>15</v>
      </c>
      <c r="BL1" s="3"/>
      <c r="BM1" s="3" t="s">
        <v>15</v>
      </c>
      <c r="BN1" s="3"/>
    </row>
    <row r="2" spans="1:68" s="16" customFormat="1" ht="63" x14ac:dyDescent="0.25">
      <c r="B2" s="10" t="s">
        <v>4</v>
      </c>
      <c r="C2" s="10" t="s">
        <v>138</v>
      </c>
      <c r="D2" s="11" t="s">
        <v>14</v>
      </c>
      <c r="E2" s="11" t="s">
        <v>1</v>
      </c>
      <c r="F2" s="11" t="s">
        <v>2</v>
      </c>
      <c r="G2" s="11" t="s">
        <v>134</v>
      </c>
      <c r="H2" s="11" t="s">
        <v>3</v>
      </c>
      <c r="I2" s="11" t="s">
        <v>135</v>
      </c>
      <c r="J2" s="11" t="s">
        <v>5</v>
      </c>
      <c r="K2" s="11" t="s">
        <v>85</v>
      </c>
      <c r="L2" s="11" t="s">
        <v>6</v>
      </c>
      <c r="M2" s="11" t="s">
        <v>7</v>
      </c>
      <c r="N2" s="11" t="s">
        <v>86</v>
      </c>
      <c r="O2" s="11" t="s">
        <v>87</v>
      </c>
      <c r="P2" s="11" t="s">
        <v>88</v>
      </c>
      <c r="Q2" s="11" t="s">
        <v>89</v>
      </c>
      <c r="R2" s="11" t="s">
        <v>90</v>
      </c>
      <c r="S2" s="11" t="s">
        <v>136</v>
      </c>
      <c r="T2" s="12" t="s">
        <v>71</v>
      </c>
      <c r="U2" s="12" t="s">
        <v>72</v>
      </c>
      <c r="V2" s="12" t="s">
        <v>137</v>
      </c>
      <c r="W2" s="12" t="s">
        <v>73</v>
      </c>
      <c r="X2" s="12" t="s">
        <v>74</v>
      </c>
      <c r="Y2" s="12" t="s">
        <v>75</v>
      </c>
      <c r="Z2" s="12" t="s">
        <v>76</v>
      </c>
      <c r="AA2" s="20" t="s">
        <v>97</v>
      </c>
      <c r="AB2" s="20" t="s">
        <v>98</v>
      </c>
      <c r="AC2" s="13" t="s">
        <v>16</v>
      </c>
      <c r="AD2" s="13" t="s">
        <v>139</v>
      </c>
      <c r="AE2" s="13" t="s">
        <v>17</v>
      </c>
      <c r="AF2" s="13" t="s">
        <v>140</v>
      </c>
      <c r="AG2" s="13" t="s">
        <v>18</v>
      </c>
      <c r="AH2" s="13" t="s">
        <v>141</v>
      </c>
      <c r="AI2" s="13" t="s">
        <v>19</v>
      </c>
      <c r="AJ2" s="13" t="s">
        <v>143</v>
      </c>
      <c r="AK2" s="13" t="s">
        <v>20</v>
      </c>
      <c r="AL2" s="13" t="s">
        <v>144</v>
      </c>
      <c r="AM2" s="13" t="s">
        <v>27</v>
      </c>
      <c r="AN2" s="13" t="s">
        <v>145</v>
      </c>
      <c r="AO2" s="13" t="s">
        <v>11</v>
      </c>
      <c r="AP2" s="13" t="s">
        <v>146</v>
      </c>
      <c r="AQ2" s="24" t="s">
        <v>103</v>
      </c>
      <c r="AR2" s="24" t="s">
        <v>96</v>
      </c>
      <c r="AS2" s="14" t="s">
        <v>28</v>
      </c>
      <c r="AT2" s="14" t="s">
        <v>147</v>
      </c>
      <c r="AU2" s="14" t="s">
        <v>29</v>
      </c>
      <c r="AV2" s="14" t="s">
        <v>148</v>
      </c>
      <c r="AW2" s="14" t="s">
        <v>30</v>
      </c>
      <c r="AX2" s="14" t="s">
        <v>149</v>
      </c>
      <c r="AY2" s="14" t="s">
        <v>31</v>
      </c>
      <c r="AZ2" s="14" t="s">
        <v>150</v>
      </c>
      <c r="BA2" s="14" t="s">
        <v>32</v>
      </c>
      <c r="BB2" s="14" t="s">
        <v>151</v>
      </c>
      <c r="BC2" s="14" t="s">
        <v>33</v>
      </c>
      <c r="BD2" s="14" t="s">
        <v>152</v>
      </c>
      <c r="BE2" s="14" t="s">
        <v>21</v>
      </c>
      <c r="BF2" s="14" t="s">
        <v>153</v>
      </c>
      <c r="BG2" s="14" t="s">
        <v>22</v>
      </c>
      <c r="BH2" s="14" t="s">
        <v>154</v>
      </c>
      <c r="BI2" s="14" t="s">
        <v>34</v>
      </c>
      <c r="BJ2" s="14" t="s">
        <v>155</v>
      </c>
      <c r="BK2" s="15" t="s">
        <v>58</v>
      </c>
      <c r="BL2" s="15" t="s">
        <v>165</v>
      </c>
      <c r="BM2" s="15" t="s">
        <v>35</v>
      </c>
      <c r="BN2" s="15" t="s">
        <v>164</v>
      </c>
      <c r="BO2" s="14" t="s">
        <v>163</v>
      </c>
      <c r="BP2" s="14" t="s">
        <v>162</v>
      </c>
    </row>
    <row r="3" spans="1:68" s="16" customFormat="1" x14ac:dyDescent="0.25">
      <c r="A3" s="16" t="s">
        <v>167</v>
      </c>
      <c r="B3" s="28"/>
      <c r="C3" s="28" t="s">
        <v>166</v>
      </c>
      <c r="D3" s="31" t="s">
        <v>156</v>
      </c>
      <c r="E3" s="31" t="s">
        <v>157</v>
      </c>
      <c r="F3" s="31" t="s">
        <v>158</v>
      </c>
      <c r="G3" s="31" t="s">
        <v>112</v>
      </c>
      <c r="H3" s="31"/>
      <c r="I3" s="31" t="s">
        <v>129</v>
      </c>
      <c r="J3" s="31" t="s">
        <v>159</v>
      </c>
      <c r="K3" s="31" t="s">
        <v>116</v>
      </c>
      <c r="L3" s="31" t="s">
        <v>114</v>
      </c>
      <c r="M3" s="31" t="s">
        <v>160</v>
      </c>
      <c r="N3" s="32"/>
      <c r="O3" s="32"/>
      <c r="P3" s="32"/>
      <c r="Q3" s="32"/>
      <c r="R3" s="32"/>
      <c r="S3" s="32" t="s">
        <v>161</v>
      </c>
      <c r="T3" s="33"/>
      <c r="U3" s="33"/>
      <c r="V3" s="7" t="s">
        <v>118</v>
      </c>
      <c r="W3" s="38" t="s">
        <v>119</v>
      </c>
      <c r="X3" s="38" t="s">
        <v>120</v>
      </c>
      <c r="Y3" s="38" t="s">
        <v>121</v>
      </c>
      <c r="Z3" s="38" t="s">
        <v>122</v>
      </c>
      <c r="AA3" s="26" t="s">
        <v>133</v>
      </c>
      <c r="AB3" s="26" t="s">
        <v>132</v>
      </c>
      <c r="AC3" s="34"/>
      <c r="AD3" s="34" t="str">
        <f>IF(Tabelle24[[#This Row],[RECEPTION MAG DIG B]]="Y", "Mag Dig,", "")</f>
        <v/>
      </c>
      <c r="AE3" s="34"/>
      <c r="AF3" s="34" t="str">
        <f>IF(Tabelle24[[#This Row],[INVITATION FED B]]="Y", "Fleet Executive Day,", "")</f>
        <v/>
      </c>
      <c r="AG3" s="34"/>
      <c r="AH3" s="34" t="str">
        <f>IF(Tabelle24[[#This Row],[INVITATION
FLEET DATING B]]="Y", "Fleet Dating,", "")</f>
        <v/>
      </c>
      <c r="AI3" s="34"/>
      <c r="AJ3" s="34" t="str">
        <f>IF(Tabelle24[[#This Row],[INVITATION FLEET OWNER OF THE YEAR B]]="Y", "Fleet Owner Of The Year,", "")</f>
        <v/>
      </c>
      <c r="AK3" s="34"/>
      <c r="AL3" s="34" t="str">
        <f>IF(Tabelle24[[#This Row],[INVITATION FLEET INNOVATION AWARDS B]]="Y", "Fleet Innovation Awards,", "")</f>
        <v/>
      </c>
      <c r="AM3" s="34"/>
      <c r="AN3" s="34" t="str">
        <f>IF(Tabelle24[[#This Row],[INVITATION AWARDS B]]="Y", "Awards,", "")</f>
        <v/>
      </c>
      <c r="AO3" s="34"/>
      <c r="AP3" s="34" t="str">
        <f>IF(Tabelle24[[#This Row],[INVITATION AWARDS B]]="Y", "Fleet Dealer,", "")</f>
        <v/>
      </c>
      <c r="AQ3" s="26" t="s">
        <v>131</v>
      </c>
      <c r="AR3" s="26" t="s">
        <v>130</v>
      </c>
      <c r="AS3" s="35"/>
      <c r="AT3" s="35" t="str">
        <f>IF(Tabelle24[[#This Row],[INVITATION L2FFA LUX]]="Y", "L2FFA,", "")</f>
        <v/>
      </c>
      <c r="AU3" s="35"/>
      <c r="AV3" s="35" t="str">
        <f>IF(Tabelle24[[#This Row],[PRIX L2FFA LUX]]="Y", "Prix L2FFA,", "")</f>
        <v/>
      </c>
      <c r="AW3" s="35"/>
      <c r="AX3" s="35" t="str">
        <f>IF(Tabelle24[[#This Row],[PRIX 1 L2FFA LUX]]="Y", "Prix 1 L2FFA,", "")</f>
        <v/>
      </c>
      <c r="AY3" s="35"/>
      <c r="AZ3" s="35" t="str">
        <f>IF(Tabelle24[[#This Row],[PRIX 2 L2FFA LUX ]]="Y", "Prix 2 L2FFA,", "")</f>
        <v/>
      </c>
      <c r="BA3" s="35"/>
      <c r="BB3" s="35" t="str">
        <f>IF(Tabelle24[[#This Row],[PRIX 3 L2FFA LUX]]="Y", "Prix 3 L2FFA,", "")</f>
        <v/>
      </c>
      <c r="BC3" s="35"/>
      <c r="BD3" s="35" t="str">
        <f>IF(Tabelle24[[#This Row],[PRIX 4 L2FFA LUX]]="Y", "Prix 4 L2FFA,", "")</f>
        <v/>
      </c>
      <c r="BE3" s="35"/>
      <c r="BF3" s="35" t="str">
        <f>IF(Tabelle24[[#This Row],[INVITATION TABLE DES EXPERTS LUX]]="Y", "Table des Experts,", "")</f>
        <v/>
      </c>
      <c r="BG3" s="35"/>
      <c r="BH3" s="35" t="str">
        <f>IF(Tabelle24[[#This Row],[INVITATION TEST-DRIVE LUX]]="Y", "Test-Drive,", "")</f>
        <v/>
      </c>
      <c r="BI3" s="35"/>
      <c r="BJ3" s="35" t="str">
        <f>IF(Tabelle24[[#This Row],[GESTIONNAIRE DE FLOTTE LUX]]="Y", "Gestionnaire de Flotte,", "")</f>
        <v/>
      </c>
      <c r="BK3" s="36"/>
      <c r="BL3" s="36" t="str">
        <f>IF(Tabelle24[[#This Row],[ABONNEMENT NEWSLETTER
via Mail Chimp]]="Y", "Newsletter Mailchimp,", "")</f>
        <v/>
      </c>
      <c r="BM3" s="36"/>
      <c r="BN3" s="36" t="str">
        <f>IF(Tabelle24[[#This Row],[ABONNEMENT MARKETING NEWSLETTERS
via Mail Chimp]]="Y", "Marketting Newsletter Mailchimp,", "")</f>
        <v/>
      </c>
      <c r="BO3" s="39"/>
      <c r="BP3" s="39" t="s">
        <v>142</v>
      </c>
    </row>
    <row r="4" spans="1:68" x14ac:dyDescent="0.25">
      <c r="A4" t="b">
        <f>FALSE</f>
        <v>0</v>
      </c>
      <c r="B4" s="7" t="s">
        <v>78</v>
      </c>
      <c r="C4" s="7" t="e">
        <f>VLOOKUP(B4,Societes!I:J,1,FALSE)</f>
        <v>#N/A</v>
      </c>
      <c r="D4" s="17"/>
      <c r="E4" s="17" t="s">
        <v>81</v>
      </c>
      <c r="F4" s="17"/>
      <c r="G4" s="17" t="str">
        <f>CONCATENATE(Tabelle24[[#This Row],[Nom]]," ",Tabelle24[[#This Row],[Prénom]])</f>
        <v xml:space="preserve">Dupuis </v>
      </c>
      <c r="H4" s="17"/>
      <c r="I4" s="7" t="str">
        <f>IF(Tabelle24[[#This Row],[Langue]]="NL","Dutch (BE) / Nederlands (BE)",IF(Tabelle24[[#This Row],[Langue]]="FR", "French (BE) / Français (BE)", "English"))</f>
        <v>English</v>
      </c>
      <c r="J4" s="17"/>
      <c r="K4" s="17"/>
      <c r="L4" s="17"/>
      <c r="M4" s="17"/>
      <c r="N4" s="17"/>
      <c r="O4" s="17"/>
      <c r="P4" s="17"/>
      <c r="Q4" s="17"/>
      <c r="R4" s="17"/>
      <c r="S4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4" s="17"/>
      <c r="U4" s="17"/>
      <c r="V4" s="17" t="str">
        <f>CONCATENATE(Tabelle24[[#This Row],[Livraison
Rue]]," ",Tabelle24[[#This Row],[Livraison
Numéro]])</f>
        <v xml:space="preserve"> </v>
      </c>
      <c r="W4" s="17"/>
      <c r="X4" s="17"/>
      <c r="Y4" s="17"/>
      <c r="Z4" s="17"/>
      <c r="AA4" s="7" t="s">
        <v>99</v>
      </c>
      <c r="AB4" s="7" t="s">
        <v>99</v>
      </c>
      <c r="AC4" s="7" t="s">
        <v>93</v>
      </c>
      <c r="AD4" s="7" t="str">
        <f>IF(Tabelle24[[#This Row],[RECEPTION MAG DIG B]]="Y", "Mag Dig,", "")</f>
        <v>Mag Dig,</v>
      </c>
      <c r="AE4" s="17"/>
      <c r="AF4" s="7" t="str">
        <f>IF(Tabelle24[[#This Row],[INVITATION FED B]]="Y", "Fleet Executive Day,", "")</f>
        <v/>
      </c>
      <c r="AG4" s="17"/>
      <c r="AH4" s="7" t="str">
        <f>IF(Tabelle24[[#This Row],[INVITATION
FLEET DATING B]]="Y", "Fleet Dating,", "")</f>
        <v/>
      </c>
      <c r="AI4" s="17"/>
      <c r="AJ4" s="7" t="str">
        <f>IF(Tabelle24[[#This Row],[INVITATION FLEET OWNER OF THE YEAR B]]="Y", "Fleet Owner Of The Year,", "")</f>
        <v/>
      </c>
      <c r="AK4" s="17"/>
      <c r="AL4" s="7" t="str">
        <f>IF(Tabelle24[[#This Row],[INVITATION FLEET INNOVATION AWARDS B]]="Y", "Fleet Innovation Awards,", "")</f>
        <v/>
      </c>
      <c r="AM4" s="17"/>
      <c r="AN4" s="17" t="str">
        <f>IF(Tabelle24[[#This Row],[INVITATION AWARDS B]]="Y", "Awards,", "")</f>
        <v/>
      </c>
      <c r="AO4" s="17"/>
      <c r="AP4" s="17" t="str">
        <f>IF(Tabelle24[[#This Row],[INVITATION AWARDS B]]="Y", "Fleet Dealer,", "")</f>
        <v/>
      </c>
      <c r="AQ4" s="7" t="s">
        <v>91</v>
      </c>
      <c r="AR4" s="17"/>
      <c r="AS4" s="17"/>
      <c r="AT4" s="7" t="str">
        <f>IF(Tabelle24[[#This Row],[INVITATION L2FFA LUX]]="Y", "L2FFA,", "")</f>
        <v/>
      </c>
      <c r="AU4" s="17"/>
      <c r="AV4" s="7" t="str">
        <f>IF(Tabelle24[[#This Row],[PRIX L2FFA LUX]]="Y", "Prix L2FFA,", "")</f>
        <v/>
      </c>
      <c r="AW4" s="17"/>
      <c r="AX4" s="7" t="str">
        <f>IF(Tabelle24[[#This Row],[PRIX 1 L2FFA LUX]]="Y", "Prix 1 L2FFA,", "")</f>
        <v/>
      </c>
      <c r="AY4" s="17"/>
      <c r="AZ4" s="7" t="str">
        <f>IF(Tabelle24[[#This Row],[PRIX 2 L2FFA LUX ]]="Y", "Prix 2 L2FFA,", "")</f>
        <v/>
      </c>
      <c r="BA4" s="17"/>
      <c r="BB4" s="7" t="str">
        <f>IF(Tabelle24[[#This Row],[PRIX 3 L2FFA LUX]]="Y", "Prix 3 L2FFA,", "")</f>
        <v/>
      </c>
      <c r="BC4" s="17"/>
      <c r="BD4" s="17" t="str">
        <f>IF(Tabelle24[[#This Row],[PRIX 4 L2FFA LUX]]="Y", "Prix 4 L2FFA,", "")</f>
        <v/>
      </c>
      <c r="BE4" s="17"/>
      <c r="BF4" s="17" t="str">
        <f>IF(Tabelle24[[#This Row],[INVITATION TABLE DES EXPERTS LUX]]="Y", "Table des Experts,", "")</f>
        <v/>
      </c>
      <c r="BG4" s="17"/>
      <c r="BH4" s="17" t="str">
        <f>IF(Tabelle24[[#This Row],[INVITATION TEST-DRIVE LUX]]="Y", "Test-Drive,", "")</f>
        <v/>
      </c>
      <c r="BI4" s="17"/>
      <c r="BJ4" s="17" t="str">
        <f>IF(Tabelle24[[#This Row],[GESTIONNAIRE DE FLOTTE LUX]]="Y", "Gestionnaire de Flotte,", "")</f>
        <v/>
      </c>
      <c r="BK4" s="17"/>
      <c r="BL4" s="17" t="str">
        <f>IF(Tabelle24[[#This Row],[ABONNEMENT NEWSLETTER
via Mail Chimp]]="Y", "Newsletter Mailchimp,", "")</f>
        <v/>
      </c>
      <c r="BM4" s="17"/>
      <c r="BN4" s="17" t="str">
        <f>IF(Tabelle24[[#This Row],[ABONNEMENT MARKETING NEWSLETTERS
via Mail Chimp]]="Y", "Marketting Newsletter Mailchimp,", "")</f>
        <v/>
      </c>
      <c r="BO4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Row],['[Computed12']]],Tabelle24[[#This Row],['[Computed13']]],Tabelle24[[#This Row],['[Computed14']]],Tabelle24[[#This Row],['[Computed15']]],Tabelle24[[#This Row],['[Computed16']]],Tabelle24[[#This Row],['[Computed17']]],Tabelle24[[#This Row],['[Computed18']]],Tabelle24[[#This Row],['[Computed19']]],Tabelle24[[#This Row],['[Computed20']]],Tabelle24[[#This Row],['[Computed21']]],Tabelle24[[#This Row],['[Computed22']2]],Tabelle24[[#This Row],['[Computed23']]])</f>
        <v>Mag Dig,</v>
      </c>
      <c r="BP4" s="40" t="str">
        <f t="shared" ref="BP4:BP24" si="0">IF(LEN(BO4)&gt;0, LEFT(BO4,LEN(BO4)-1), "")</f>
        <v>Mag Dig</v>
      </c>
    </row>
    <row r="5" spans="1:68" x14ac:dyDescent="0.25">
      <c r="A5" t="b">
        <f>FALSE</f>
        <v>0</v>
      </c>
      <c r="B5" s="7"/>
      <c r="C5" s="7" t="e">
        <f>VLOOKUP(Tabelle24[[#This Row],[N°Entreprise]],Societes!I5:J8,1,FALSE)</f>
        <v>#N/A</v>
      </c>
      <c r="D5" s="17"/>
      <c r="E5" s="17" t="s">
        <v>82</v>
      </c>
      <c r="F5" s="17"/>
      <c r="G5" s="17" t="str">
        <f>CONCATENATE(Tabelle24[[#This Row],[Nom]]," ",Tabelle24[[#This Row],[Prénom]])</f>
        <v xml:space="preserve">Dupont </v>
      </c>
      <c r="H5" s="17"/>
      <c r="I5" s="7" t="str">
        <f>IF(Tabelle24[[#This Row],[Langue]]="NL","Dutch (BE) / Nederlands (BE)",IF(Tabelle24[[#This Row],[Langue]]="FR", "French (BE) / Français (BE)", "English"))</f>
        <v>English</v>
      </c>
      <c r="J5" s="17"/>
      <c r="K5" s="17"/>
      <c r="L5" s="17"/>
      <c r="M5" s="17"/>
      <c r="N5" s="17"/>
      <c r="O5" s="17"/>
      <c r="P5" s="17"/>
      <c r="Q5" s="17"/>
      <c r="R5" s="17"/>
      <c r="S5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5" s="17"/>
      <c r="U5" s="17"/>
      <c r="V5" s="17" t="str">
        <f>CONCATENATE(Tabelle24[[#This Row],[Livraison
Rue]]," ",Tabelle24[[#This Row],[Livraison
Numéro]])</f>
        <v xml:space="preserve"> </v>
      </c>
      <c r="W5" s="17"/>
      <c r="X5" s="17"/>
      <c r="Y5" s="17"/>
      <c r="Z5" s="17"/>
      <c r="AA5" s="7" t="s">
        <v>91</v>
      </c>
      <c r="AB5" s="7" t="s">
        <v>91</v>
      </c>
      <c r="AC5" s="7" t="s">
        <v>94</v>
      </c>
      <c r="AD5" s="7" t="str">
        <f>IF(Tabelle24[[#This Row],[RECEPTION MAG DIG B]]="Y", "Mag Dig,", "")</f>
        <v/>
      </c>
      <c r="AE5" s="17"/>
      <c r="AF5" s="17" t="str">
        <f>IF(Tabelle24[[#This Row],[INVITATION FED B]]="Y", "Fleet Executive Day,", "")</f>
        <v/>
      </c>
      <c r="AG5" s="17"/>
      <c r="AH5" s="17" t="str">
        <f>IF(Tabelle24[[#This Row],[INVITATION
FLEET DATING B]]="Y", "Fleet Dating,", "")</f>
        <v/>
      </c>
      <c r="AI5" s="17"/>
      <c r="AJ5" s="17" t="str">
        <f>IF(Tabelle24[[#This Row],[INVITATION FLEET OWNER OF THE YEAR B]]="Y", "Fleet Owner Of The Year,", "")</f>
        <v/>
      </c>
      <c r="AK5" s="17"/>
      <c r="AL5" s="17" t="str">
        <f>IF(Tabelle24[[#This Row],[INVITATION FLEET INNOVATION AWARDS B]]="Y", "Fleet Innovation Awards,", "")</f>
        <v/>
      </c>
      <c r="AM5" s="17"/>
      <c r="AN5" s="17" t="str">
        <f>IF(Tabelle24[[#This Row],[INVITATION AWARDS B]]="Y", "Awards,", "")</f>
        <v/>
      </c>
      <c r="AO5" s="17"/>
      <c r="AP5" s="17" t="str">
        <f>IF(Tabelle24[[#This Row],[INVITATION AWARDS B]]="Y", "Fleet Dealer,", "")</f>
        <v/>
      </c>
      <c r="AQ5" s="7" t="s">
        <v>99</v>
      </c>
      <c r="AR5" s="17"/>
      <c r="AS5" s="17"/>
      <c r="AT5" s="17" t="str">
        <f>IF(Tabelle24[[#This Row],[INVITATION L2FFA LUX]]="Y", "L2FFA,", "")</f>
        <v/>
      </c>
      <c r="AU5" s="17"/>
      <c r="AV5" s="17" t="str">
        <f>IF(Tabelle24[[#This Row],[PRIX L2FFA LUX]]="Y", "Prix L2FFA,", "")</f>
        <v/>
      </c>
      <c r="AW5" s="17"/>
      <c r="AX5" s="17" t="str">
        <f>IF(Tabelle24[[#This Row],[PRIX 1 L2FFA LUX]]="Y", "Prix 1 L2FFA,", "")</f>
        <v/>
      </c>
      <c r="AY5" s="17"/>
      <c r="AZ5" s="17" t="str">
        <f>IF(Tabelle24[[#This Row],[PRIX 2 L2FFA LUX ]]="Y", "Prix 2 L2FFA,", "")</f>
        <v/>
      </c>
      <c r="BA5" s="17"/>
      <c r="BB5" s="17" t="str">
        <f>IF(Tabelle24[[#This Row],[PRIX 3 L2FFA LUX]]="Y", "Prix 3 L2FFA,", "")</f>
        <v/>
      </c>
      <c r="BC5" s="17"/>
      <c r="BD5" s="17" t="str">
        <f>IF(Tabelle24[[#This Row],[PRIX 4 L2FFA LUX]]="Y", "Prix 4 L2FFA,", "")</f>
        <v/>
      </c>
      <c r="BE5" s="17"/>
      <c r="BF5" s="17" t="str">
        <f>IF(Tabelle24[[#This Row],[INVITATION TABLE DES EXPERTS LUX]]="Y", "Table des Experts,", "")</f>
        <v/>
      </c>
      <c r="BG5" s="17"/>
      <c r="BH5" s="17" t="str">
        <f>IF(Tabelle24[[#This Row],[INVITATION TEST-DRIVE LUX]]="Y", "Test-Drive,", "")</f>
        <v/>
      </c>
      <c r="BI5" s="17"/>
      <c r="BJ5" s="17" t="str">
        <f>IF(Tabelle24[[#This Row],[GESTIONNAIRE DE FLOTTE LUX]]="Y", "Gestionnaire de Flotte,", "")</f>
        <v/>
      </c>
      <c r="BK5" s="17"/>
      <c r="BL5" s="17" t="str">
        <f>IF(Tabelle24[[#This Row],[ABONNEMENT NEWSLETTER
via Mail Chimp]]="Y", "Newsletter Mailchimp,", "")</f>
        <v/>
      </c>
      <c r="BM5" s="17"/>
      <c r="BN5" s="17" t="str">
        <f>IF(Tabelle24[[#This Row],[ABONNEMENT MARKETING NEWSLETTERS
via Mail Chimp]]="Y", "Marketting Newsletter Mailchimp,", "")</f>
        <v/>
      </c>
      <c r="BO5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5" s="40" t="str">
        <f t="shared" si="0"/>
        <v/>
      </c>
    </row>
    <row r="6" spans="1:68" x14ac:dyDescent="0.25">
      <c r="A6" t="b">
        <f>FALSE</f>
        <v>0</v>
      </c>
      <c r="B6" s="17"/>
      <c r="C6" s="7" t="e">
        <f>VLOOKUP(Tabelle24[[#This Row],[N°Entreprise]],Societes!I6:J9,1,FALSE)</f>
        <v>#N/A</v>
      </c>
      <c r="D6" s="17"/>
      <c r="E6" s="17" t="s">
        <v>83</v>
      </c>
      <c r="F6" s="17"/>
      <c r="G6" s="17" t="str">
        <f>CONCATENATE(Tabelle24[[#This Row],[Nom]]," ",Tabelle24[[#This Row],[Prénom]])</f>
        <v xml:space="preserve">Dupond </v>
      </c>
      <c r="H6" s="17"/>
      <c r="I6" s="7" t="str">
        <f>IF(Tabelle24[[#This Row],[Langue]]="NL","Dutch (BE) / Nederlands (BE)",IF(Tabelle24[[#This Row],[Langue]]="FR", "French (BE) / Français (BE)", "English"))</f>
        <v>English</v>
      </c>
      <c r="J6" s="17"/>
      <c r="K6" s="17"/>
      <c r="L6" s="17"/>
      <c r="M6" s="17"/>
      <c r="N6" s="17"/>
      <c r="O6" s="17"/>
      <c r="P6" s="17"/>
      <c r="Q6" s="17"/>
      <c r="R6" s="17"/>
      <c r="S6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6" s="17"/>
      <c r="U6" s="17"/>
      <c r="V6" s="17" t="str">
        <f>CONCATENATE(Tabelle24[[#This Row],[Livraison
Rue]]," ",Tabelle24[[#This Row],[Livraison
Numéro]])</f>
        <v xml:space="preserve"> </v>
      </c>
      <c r="W6" s="17"/>
      <c r="X6" s="17"/>
      <c r="Y6" s="17"/>
      <c r="Z6" s="17"/>
      <c r="AA6" s="7" t="s">
        <v>92</v>
      </c>
      <c r="AB6" s="7" t="s">
        <v>92</v>
      </c>
      <c r="AC6" s="17"/>
      <c r="AD6" s="7" t="str">
        <f>IF(Tabelle24[[#This Row],[RECEPTION MAG DIG B]]="Y", "Mag Dig,", "")</f>
        <v/>
      </c>
      <c r="AE6" s="17"/>
      <c r="AF6" s="17" t="str">
        <f>IF(Tabelle24[[#This Row],[INVITATION FED B]]="Y", "Fleet Executive Day,", "")</f>
        <v/>
      </c>
      <c r="AG6" s="17"/>
      <c r="AH6" s="17" t="str">
        <f>IF(Tabelle24[[#This Row],[INVITATION
FLEET DATING B]]="Y", "Fleet Dating,", "")</f>
        <v/>
      </c>
      <c r="AI6" s="17"/>
      <c r="AJ6" s="17" t="str">
        <f>IF(Tabelle24[[#This Row],[INVITATION FLEET OWNER OF THE YEAR B]]="Y", "Fleet Owner Of The Year,", "")</f>
        <v/>
      </c>
      <c r="AK6" s="17"/>
      <c r="AL6" s="17" t="str">
        <f>IF(Tabelle24[[#This Row],[INVITATION FLEET INNOVATION AWARDS B]]="Y", "Fleet Innovation Awards,", "")</f>
        <v/>
      </c>
      <c r="AM6" s="17"/>
      <c r="AN6" s="17" t="str">
        <f>IF(Tabelle24[[#This Row],[INVITATION AWARDS B]]="Y", "Awards,", "")</f>
        <v/>
      </c>
      <c r="AO6" s="17"/>
      <c r="AP6" s="17" t="str">
        <f>IF(Tabelle24[[#This Row],[INVITATION AWARDS B]]="Y", "Fleet Dealer,", "")</f>
        <v/>
      </c>
      <c r="AQ6" s="17"/>
      <c r="AR6" s="17"/>
      <c r="AS6" s="17"/>
      <c r="AT6" s="17" t="str">
        <f>IF(Tabelle24[[#This Row],[INVITATION L2FFA LUX]]="Y", "L2FFA,", "")</f>
        <v/>
      </c>
      <c r="AU6" s="17"/>
      <c r="AV6" s="17" t="str">
        <f>IF(Tabelle24[[#This Row],[PRIX L2FFA LUX]]="Y", "Prix L2FFA,", "")</f>
        <v/>
      </c>
      <c r="AW6" s="17"/>
      <c r="AX6" s="17" t="str">
        <f>IF(Tabelle24[[#This Row],[PRIX 1 L2FFA LUX]]="Y", "Prix 1 L2FFA,", "")</f>
        <v/>
      </c>
      <c r="AY6" s="17"/>
      <c r="AZ6" s="17" t="str">
        <f>IF(Tabelle24[[#This Row],[PRIX 2 L2FFA LUX ]]="Y", "Prix 2 L2FFA,", "")</f>
        <v/>
      </c>
      <c r="BA6" s="17"/>
      <c r="BB6" s="17" t="str">
        <f>IF(Tabelle24[[#This Row],[PRIX 3 L2FFA LUX]]="Y", "Prix 3 L2FFA,", "")</f>
        <v/>
      </c>
      <c r="BC6" s="17"/>
      <c r="BD6" s="17" t="str">
        <f>IF(Tabelle24[[#This Row],[PRIX 4 L2FFA LUX]]="Y", "Prix 4 L2FFA,", "")</f>
        <v/>
      </c>
      <c r="BE6" s="17"/>
      <c r="BF6" s="17" t="str">
        <f>IF(Tabelle24[[#This Row],[INVITATION TABLE DES EXPERTS LUX]]="Y", "Table des Experts,", "")</f>
        <v/>
      </c>
      <c r="BG6" s="17"/>
      <c r="BH6" s="17" t="str">
        <f>IF(Tabelle24[[#This Row],[INVITATION TEST-DRIVE LUX]]="Y", "Test-Drive,", "")</f>
        <v/>
      </c>
      <c r="BI6" s="17"/>
      <c r="BJ6" s="17" t="str">
        <f>IF(Tabelle24[[#This Row],[GESTIONNAIRE DE FLOTTE LUX]]="Y", "Gestionnaire de Flotte,", "")</f>
        <v/>
      </c>
      <c r="BK6" s="17"/>
      <c r="BL6" s="17" t="str">
        <f>IF(Tabelle24[[#This Row],[ABONNEMENT NEWSLETTER
via Mail Chimp]]="Y", "Newsletter Mailchimp,", "")</f>
        <v/>
      </c>
      <c r="BM6" s="17"/>
      <c r="BN6" s="17" t="str">
        <f>IF(Tabelle24[[#This Row],[ABONNEMENT MARKETING NEWSLETTERS
via Mail Chimp]]="Y", "Marketting Newsletter Mailchimp,", "")</f>
        <v/>
      </c>
      <c r="BO6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6" s="40" t="str">
        <f t="shared" si="0"/>
        <v/>
      </c>
    </row>
    <row r="7" spans="1:68" x14ac:dyDescent="0.25">
      <c r="A7" t="b">
        <f>FALSE</f>
        <v>0</v>
      </c>
      <c r="B7" s="17"/>
      <c r="C7" s="7" t="e">
        <f>VLOOKUP(Tabelle24[[#This Row],[N°Entreprise]],Societes!I7:J10,1,FALSE)</f>
        <v>#N/A</v>
      </c>
      <c r="D7" s="17"/>
      <c r="E7" s="17"/>
      <c r="F7" s="17"/>
      <c r="G7" s="17" t="str">
        <f>CONCATENATE(Tabelle24[[#This Row],[Nom]]," ",Tabelle24[[#This Row],[Prénom]])</f>
        <v xml:space="preserve"> </v>
      </c>
      <c r="H7" s="17"/>
      <c r="I7" s="7" t="str">
        <f>IF(Tabelle24[[#This Row],[Langue]]="NL","Dutch (BE) / Nederlands (BE)",IF(Tabelle24[[#This Row],[Langue]]="FR", "French (BE) / Français (BE)", "English"))</f>
        <v>English</v>
      </c>
      <c r="J7" s="17"/>
      <c r="K7" s="17"/>
      <c r="L7" s="17"/>
      <c r="M7" s="17"/>
      <c r="N7" s="17"/>
      <c r="O7" s="17"/>
      <c r="P7" s="17"/>
      <c r="Q7" s="17"/>
      <c r="R7" s="17"/>
      <c r="S7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7" s="17"/>
      <c r="U7" s="17"/>
      <c r="V7" s="17" t="str">
        <f>CONCATENATE(Tabelle24[[#This Row],[Livraison
Rue]]," ",Tabelle24[[#This Row],[Livraison
Numéro]])</f>
        <v xml:space="preserve"> </v>
      </c>
      <c r="W7" s="17"/>
      <c r="X7" s="17"/>
      <c r="Y7" s="17"/>
      <c r="Z7" s="17"/>
      <c r="AA7" s="17"/>
      <c r="AB7" s="17"/>
      <c r="AC7" s="17"/>
      <c r="AD7" s="7" t="str">
        <f>IF(Tabelle24[[#This Row],[RECEPTION MAG DIG B]]="Y", "Mag Dig,", "")</f>
        <v/>
      </c>
      <c r="AE7" s="17"/>
      <c r="AF7" s="17" t="str">
        <f>IF(Tabelle24[[#This Row],[INVITATION FED B]]="Y", "Fleet Executive Day,", "")</f>
        <v/>
      </c>
      <c r="AG7" s="17"/>
      <c r="AH7" s="17" t="str">
        <f>IF(Tabelle24[[#This Row],[INVITATION
FLEET DATING B]]="Y", "Fleet Dating,", "")</f>
        <v/>
      </c>
      <c r="AI7" s="17"/>
      <c r="AJ7" s="17" t="str">
        <f>IF(Tabelle24[[#This Row],[INVITATION FLEET OWNER OF THE YEAR B]]="Y", "Fleet Owner Of The Year,", "")</f>
        <v/>
      </c>
      <c r="AK7" s="17"/>
      <c r="AL7" s="17" t="str">
        <f>IF(Tabelle24[[#This Row],[INVITATION FLEET INNOVATION AWARDS B]]="Y", "Fleet Innovation Awards,", "")</f>
        <v/>
      </c>
      <c r="AM7" s="17"/>
      <c r="AN7" s="17" t="str">
        <f>IF(Tabelle24[[#This Row],[INVITATION AWARDS B]]="Y", "Awards,", "")</f>
        <v/>
      </c>
      <c r="AO7" s="17"/>
      <c r="AP7" s="17" t="str">
        <f>IF(Tabelle24[[#This Row],[INVITATION AWARDS B]]="Y", "Fleet Dealer,", "")</f>
        <v/>
      </c>
      <c r="AQ7" s="17"/>
      <c r="AR7" s="17"/>
      <c r="AS7" s="17"/>
      <c r="AT7" s="17" t="str">
        <f>IF(Tabelle24[[#This Row],[INVITATION L2FFA LUX]]="Y", "L2FFA,", "")</f>
        <v/>
      </c>
      <c r="AU7" s="17"/>
      <c r="AV7" s="17" t="str">
        <f>IF(Tabelle24[[#This Row],[PRIX L2FFA LUX]]="Y", "Prix L2FFA,", "")</f>
        <v/>
      </c>
      <c r="AW7" s="17"/>
      <c r="AX7" s="17" t="str">
        <f>IF(Tabelle24[[#This Row],[PRIX 1 L2FFA LUX]]="Y", "Prix 1 L2FFA,", "")</f>
        <v/>
      </c>
      <c r="AY7" s="17"/>
      <c r="AZ7" s="17" t="str">
        <f>IF(Tabelle24[[#This Row],[PRIX 2 L2FFA LUX ]]="Y", "Prix 2 L2FFA,", "")</f>
        <v/>
      </c>
      <c r="BA7" s="17"/>
      <c r="BB7" s="17" t="str">
        <f>IF(Tabelle24[[#This Row],[PRIX 3 L2FFA LUX]]="Y", "Prix 3 L2FFA,", "")</f>
        <v/>
      </c>
      <c r="BC7" s="17"/>
      <c r="BD7" s="17" t="str">
        <f>IF(Tabelle24[[#This Row],[PRIX 4 L2FFA LUX]]="Y", "Prix 4 L2FFA,", "")</f>
        <v/>
      </c>
      <c r="BE7" s="17"/>
      <c r="BF7" s="17" t="str">
        <f>IF(Tabelle24[[#This Row],[INVITATION TABLE DES EXPERTS LUX]]="Y", "Table des Experts,", "")</f>
        <v/>
      </c>
      <c r="BG7" s="17"/>
      <c r="BH7" s="17" t="str">
        <f>IF(Tabelle24[[#This Row],[INVITATION TEST-DRIVE LUX]]="Y", "Test-Drive,", "")</f>
        <v/>
      </c>
      <c r="BI7" s="17"/>
      <c r="BJ7" s="17" t="str">
        <f>IF(Tabelle24[[#This Row],[GESTIONNAIRE DE FLOTTE LUX]]="Y", "Gestionnaire de Flotte,", "")</f>
        <v/>
      </c>
      <c r="BK7" s="17"/>
      <c r="BL7" s="17" t="str">
        <f>IF(Tabelle24[[#This Row],[ABONNEMENT NEWSLETTER
via Mail Chimp]]="Y", "Newsletter Mailchimp,", "")</f>
        <v/>
      </c>
      <c r="BM7" s="17"/>
      <c r="BN7" s="17" t="str">
        <f>IF(Tabelle24[[#This Row],[ABONNEMENT MARKETING NEWSLETTERS
via Mail Chimp]]="Y", "Marketting Newsletter Mailchimp,", "")</f>
        <v/>
      </c>
      <c r="BO7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7" s="40" t="str">
        <f t="shared" si="0"/>
        <v/>
      </c>
    </row>
    <row r="8" spans="1:68" x14ac:dyDescent="0.25">
      <c r="A8" t="b">
        <f>FALSE</f>
        <v>0</v>
      </c>
      <c r="B8" s="17"/>
      <c r="C8" s="7" t="e">
        <f>VLOOKUP(Tabelle24[[#This Row],[N°Entreprise]],Societes!I8:J11,1,FALSE)</f>
        <v>#N/A</v>
      </c>
      <c r="D8" s="17"/>
      <c r="E8" s="17"/>
      <c r="F8" s="17"/>
      <c r="G8" s="17" t="str">
        <f>CONCATENATE(Tabelle24[[#This Row],[Nom]]," ",Tabelle24[[#This Row],[Prénom]])</f>
        <v xml:space="preserve"> </v>
      </c>
      <c r="H8" s="17"/>
      <c r="I8" s="7" t="str">
        <f>IF(Tabelle24[[#This Row],[Langue]]="NL","Dutch (BE) / Nederlands (BE)",IF(Tabelle24[[#This Row],[Langue]]="FR", "French (BE) / Français (BE)", "English"))</f>
        <v>English</v>
      </c>
      <c r="J8" s="17"/>
      <c r="K8" s="17"/>
      <c r="L8" s="17"/>
      <c r="M8" s="17"/>
      <c r="N8" s="17"/>
      <c r="O8" s="17"/>
      <c r="P8" s="17"/>
      <c r="Q8" s="17"/>
      <c r="R8" s="17"/>
      <c r="S8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8" s="17"/>
      <c r="U8" s="17"/>
      <c r="V8" s="17" t="str">
        <f>CONCATENATE(Tabelle24[[#This Row],[Livraison
Rue]]," ",Tabelle24[[#This Row],[Livraison
Numéro]])</f>
        <v xml:space="preserve"> </v>
      </c>
      <c r="W8" s="17"/>
      <c r="X8" s="17"/>
      <c r="Y8" s="17"/>
      <c r="Z8" s="17"/>
      <c r="AA8" s="17"/>
      <c r="AB8" s="17"/>
      <c r="AC8" s="17"/>
      <c r="AD8" s="7" t="str">
        <f>IF(Tabelle24[[#This Row],[RECEPTION MAG DIG B]]="Y", "Mag Dig,", "")</f>
        <v/>
      </c>
      <c r="AE8" s="17"/>
      <c r="AF8" s="17" t="str">
        <f>IF(Tabelle24[[#This Row],[INVITATION FED B]]="Y", "Fleet Executive Day,", "")</f>
        <v/>
      </c>
      <c r="AG8" s="17"/>
      <c r="AH8" s="17" t="str">
        <f>IF(Tabelle24[[#This Row],[INVITATION
FLEET DATING B]]="Y", "Fleet Dating,", "")</f>
        <v/>
      </c>
      <c r="AI8" s="17"/>
      <c r="AJ8" s="17" t="str">
        <f>IF(Tabelle24[[#This Row],[INVITATION FLEET OWNER OF THE YEAR B]]="Y", "Fleet Owner Of The Year,", "")</f>
        <v/>
      </c>
      <c r="AK8" s="17"/>
      <c r="AL8" s="17" t="str">
        <f>IF(Tabelle24[[#This Row],[INVITATION FLEET INNOVATION AWARDS B]]="Y", "Fleet Innovation Awards,", "")</f>
        <v/>
      </c>
      <c r="AM8" s="17"/>
      <c r="AN8" s="17" t="str">
        <f>IF(Tabelle24[[#This Row],[INVITATION AWARDS B]]="Y", "Awards,", "")</f>
        <v/>
      </c>
      <c r="AO8" s="17"/>
      <c r="AP8" s="17" t="str">
        <f>IF(Tabelle24[[#This Row],[INVITATION AWARDS B]]="Y", "Fleet Dealer,", "")</f>
        <v/>
      </c>
      <c r="AQ8" s="17"/>
      <c r="AR8" s="17"/>
      <c r="AS8" s="17"/>
      <c r="AT8" s="17" t="str">
        <f>IF(Tabelle24[[#This Row],[INVITATION L2FFA LUX]]="Y", "L2FFA,", "")</f>
        <v/>
      </c>
      <c r="AU8" s="17"/>
      <c r="AV8" s="17" t="str">
        <f>IF(Tabelle24[[#This Row],[PRIX L2FFA LUX]]="Y", "Prix L2FFA,", "")</f>
        <v/>
      </c>
      <c r="AW8" s="17"/>
      <c r="AX8" s="17" t="str">
        <f>IF(Tabelle24[[#This Row],[PRIX 1 L2FFA LUX]]="Y", "Prix 1 L2FFA,", "")</f>
        <v/>
      </c>
      <c r="AY8" s="17"/>
      <c r="AZ8" s="17" t="str">
        <f>IF(Tabelle24[[#This Row],[PRIX 2 L2FFA LUX ]]="Y", "Prix 2 L2FFA,", "")</f>
        <v/>
      </c>
      <c r="BA8" s="17"/>
      <c r="BB8" s="17" t="str">
        <f>IF(Tabelle24[[#This Row],[PRIX 3 L2FFA LUX]]="Y", "Prix 3 L2FFA,", "")</f>
        <v/>
      </c>
      <c r="BC8" s="17"/>
      <c r="BD8" s="17" t="str">
        <f>IF(Tabelle24[[#This Row],[PRIX 4 L2FFA LUX]]="Y", "Prix 4 L2FFA,", "")</f>
        <v/>
      </c>
      <c r="BE8" s="17"/>
      <c r="BF8" s="17" t="str">
        <f>IF(Tabelle24[[#This Row],[INVITATION TABLE DES EXPERTS LUX]]="Y", "Table des Experts,", "")</f>
        <v/>
      </c>
      <c r="BG8" s="17"/>
      <c r="BH8" s="17" t="str">
        <f>IF(Tabelle24[[#This Row],[INVITATION TEST-DRIVE LUX]]="Y", "Test-Drive,", "")</f>
        <v/>
      </c>
      <c r="BI8" s="17"/>
      <c r="BJ8" s="17" t="str">
        <f>IF(Tabelle24[[#This Row],[GESTIONNAIRE DE FLOTTE LUX]]="Y", "Gestionnaire de Flotte,", "")</f>
        <v/>
      </c>
      <c r="BK8" s="17"/>
      <c r="BL8" s="17" t="str">
        <f>IF(Tabelle24[[#This Row],[ABONNEMENT NEWSLETTER
via Mail Chimp]]="Y", "Newsletter Mailchimp,", "")</f>
        <v/>
      </c>
      <c r="BM8" s="17"/>
      <c r="BN8" s="17" t="str">
        <f>IF(Tabelle24[[#This Row],[ABONNEMENT MARKETING NEWSLETTERS
via Mail Chimp]]="Y", "Marketting Newsletter Mailchimp,", "")</f>
        <v/>
      </c>
      <c r="BO8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8" s="40" t="str">
        <f t="shared" si="0"/>
        <v/>
      </c>
    </row>
    <row r="9" spans="1:68" x14ac:dyDescent="0.25">
      <c r="A9" t="b">
        <f>FALSE</f>
        <v>0</v>
      </c>
      <c r="B9" s="17"/>
      <c r="C9" s="7" t="e">
        <f>VLOOKUP(Tabelle24[[#This Row],[N°Entreprise]],Societes!I9:J12,1,FALSE)</f>
        <v>#N/A</v>
      </c>
      <c r="D9" s="17"/>
      <c r="E9" s="17"/>
      <c r="F9" s="17"/>
      <c r="G9" s="17" t="str">
        <f>CONCATENATE(Tabelle24[[#This Row],[Nom]]," ",Tabelle24[[#This Row],[Prénom]])</f>
        <v xml:space="preserve"> </v>
      </c>
      <c r="H9" s="17"/>
      <c r="I9" s="7" t="str">
        <f>IF(Tabelle24[[#This Row],[Langue]]="NL","Dutch (BE) / Nederlands (BE)",IF(Tabelle24[[#This Row],[Langue]]="FR", "French (BE) / Français (BE)", "English"))</f>
        <v>English</v>
      </c>
      <c r="J9" s="17"/>
      <c r="K9" s="17"/>
      <c r="L9" s="17"/>
      <c r="M9" s="17"/>
      <c r="N9" s="17"/>
      <c r="O9" s="17"/>
      <c r="P9" s="17"/>
      <c r="Q9" s="17"/>
      <c r="R9" s="17"/>
      <c r="S9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9" s="17"/>
      <c r="U9" s="17"/>
      <c r="V9" s="17" t="str">
        <f>CONCATENATE(Tabelle24[[#This Row],[Livraison
Rue]]," ",Tabelle24[[#This Row],[Livraison
Numéro]])</f>
        <v xml:space="preserve"> </v>
      </c>
      <c r="W9" s="17"/>
      <c r="X9" s="17"/>
      <c r="Y9" s="17"/>
      <c r="Z9" s="17"/>
      <c r="AA9" s="17"/>
      <c r="AB9" s="17"/>
      <c r="AC9" s="17"/>
      <c r="AD9" s="7" t="str">
        <f>IF(Tabelle24[[#This Row],[RECEPTION MAG DIG B]]="Y", "Mag Dig,", "")</f>
        <v/>
      </c>
      <c r="AE9" s="17"/>
      <c r="AF9" s="17" t="str">
        <f>IF(Tabelle24[[#This Row],[INVITATION FED B]]="Y", "Fleet Executive Day,", "")</f>
        <v/>
      </c>
      <c r="AG9" s="17"/>
      <c r="AH9" s="17" t="str">
        <f>IF(Tabelle24[[#This Row],[INVITATION
FLEET DATING B]]="Y", "Fleet Dating,", "")</f>
        <v/>
      </c>
      <c r="AI9" s="17"/>
      <c r="AJ9" s="17" t="str">
        <f>IF(Tabelle24[[#This Row],[INVITATION FLEET OWNER OF THE YEAR B]]="Y", "Fleet Owner Of The Year,", "")</f>
        <v/>
      </c>
      <c r="AK9" s="17"/>
      <c r="AL9" s="17" t="str">
        <f>IF(Tabelle24[[#This Row],[INVITATION FLEET INNOVATION AWARDS B]]="Y", "Fleet Innovation Awards,", "")</f>
        <v/>
      </c>
      <c r="AM9" s="17"/>
      <c r="AN9" s="17" t="str">
        <f>IF(Tabelle24[[#This Row],[INVITATION AWARDS B]]="Y", "Awards,", "")</f>
        <v/>
      </c>
      <c r="AO9" s="17"/>
      <c r="AP9" s="17" t="str">
        <f>IF(Tabelle24[[#This Row],[INVITATION AWARDS B]]="Y", "Fleet Dealer,", "")</f>
        <v/>
      </c>
      <c r="AQ9" s="17"/>
      <c r="AR9" s="17"/>
      <c r="AS9" s="17"/>
      <c r="AT9" s="17" t="str">
        <f>IF(Tabelle24[[#This Row],[INVITATION L2FFA LUX]]="Y", "L2FFA,", "")</f>
        <v/>
      </c>
      <c r="AU9" s="17"/>
      <c r="AV9" s="17" t="str">
        <f>IF(Tabelle24[[#This Row],[PRIX L2FFA LUX]]="Y", "Prix L2FFA,", "")</f>
        <v/>
      </c>
      <c r="AW9" s="17"/>
      <c r="AX9" s="17" t="str">
        <f>IF(Tabelle24[[#This Row],[PRIX 1 L2FFA LUX]]="Y", "Prix 1 L2FFA,", "")</f>
        <v/>
      </c>
      <c r="AY9" s="17"/>
      <c r="AZ9" s="17" t="str">
        <f>IF(Tabelle24[[#This Row],[PRIX 2 L2FFA LUX ]]="Y", "Prix 2 L2FFA,", "")</f>
        <v/>
      </c>
      <c r="BA9" s="17"/>
      <c r="BB9" s="17" t="str">
        <f>IF(Tabelle24[[#This Row],[PRIX 3 L2FFA LUX]]="Y", "Prix 3 L2FFA,", "")</f>
        <v/>
      </c>
      <c r="BC9" s="17"/>
      <c r="BD9" s="17" t="str">
        <f>IF(Tabelle24[[#This Row],[PRIX 4 L2FFA LUX]]="Y", "Prix 4 L2FFA,", "")</f>
        <v/>
      </c>
      <c r="BE9" s="17"/>
      <c r="BF9" s="17" t="str">
        <f>IF(Tabelle24[[#This Row],[INVITATION TABLE DES EXPERTS LUX]]="Y", "Table des Experts,", "")</f>
        <v/>
      </c>
      <c r="BG9" s="17"/>
      <c r="BH9" s="17" t="str">
        <f>IF(Tabelle24[[#This Row],[INVITATION TEST-DRIVE LUX]]="Y", "Test-Drive,", "")</f>
        <v/>
      </c>
      <c r="BI9" s="17"/>
      <c r="BJ9" s="17" t="str">
        <f>IF(Tabelle24[[#This Row],[GESTIONNAIRE DE FLOTTE LUX]]="Y", "Gestionnaire de Flotte,", "")</f>
        <v/>
      </c>
      <c r="BK9" s="17"/>
      <c r="BL9" s="17" t="str">
        <f>IF(Tabelle24[[#This Row],[ABONNEMENT NEWSLETTER
via Mail Chimp]]="Y", "Newsletter Mailchimp,", "")</f>
        <v/>
      </c>
      <c r="BM9" s="17"/>
      <c r="BN9" s="17" t="str">
        <f>IF(Tabelle24[[#This Row],[ABONNEMENT MARKETING NEWSLETTERS
via Mail Chimp]]="Y", "Marketting Newsletter Mailchimp,", "")</f>
        <v/>
      </c>
      <c r="BO9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9" s="40" t="str">
        <f t="shared" si="0"/>
        <v/>
      </c>
    </row>
    <row r="10" spans="1:68" x14ac:dyDescent="0.25">
      <c r="A10" t="b">
        <f>FALSE</f>
        <v>0</v>
      </c>
      <c r="B10" s="17"/>
      <c r="C10" s="7" t="e">
        <f>VLOOKUP(Tabelle24[[#This Row],[N°Entreprise]],Societes!I10:J13,1,FALSE)</f>
        <v>#N/A</v>
      </c>
      <c r="D10" s="17"/>
      <c r="E10" s="17"/>
      <c r="F10" s="17"/>
      <c r="G10" s="17" t="str">
        <f>CONCATENATE(Tabelle24[[#This Row],[Nom]]," ",Tabelle24[[#This Row],[Prénom]])</f>
        <v xml:space="preserve"> </v>
      </c>
      <c r="H10" s="17"/>
      <c r="I10" s="7" t="str">
        <f>IF(Tabelle24[[#This Row],[Langue]]="NL","Dutch (BE) / Nederlands (BE)",IF(Tabelle24[[#This Row],[Langue]]="FR", "French (BE) / Français (BE)", "English"))</f>
        <v>English</v>
      </c>
      <c r="J10" s="17"/>
      <c r="K10" s="17"/>
      <c r="L10" s="17"/>
      <c r="M10" s="17"/>
      <c r="N10" s="17"/>
      <c r="O10" s="17"/>
      <c r="P10" s="17"/>
      <c r="Q10" s="17"/>
      <c r="R10" s="17"/>
      <c r="S10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10" s="17"/>
      <c r="U10" s="17"/>
      <c r="V10" s="17" t="str">
        <f>CONCATENATE(Tabelle24[[#This Row],[Livraison
Rue]]," ",Tabelle24[[#This Row],[Livraison
Numéro]])</f>
        <v xml:space="preserve"> </v>
      </c>
      <c r="W10" s="17"/>
      <c r="X10" s="17"/>
      <c r="Y10" s="17"/>
      <c r="Z10" s="17"/>
      <c r="AA10" s="17"/>
      <c r="AB10" s="17"/>
      <c r="AC10" s="17"/>
      <c r="AD10" s="7" t="str">
        <f>IF(Tabelle24[[#This Row],[RECEPTION MAG DIG B]]="Y", "Mag Dig,", "")</f>
        <v/>
      </c>
      <c r="AE10" s="17"/>
      <c r="AF10" s="17" t="str">
        <f>IF(Tabelle24[[#This Row],[INVITATION FED B]]="Y", "Fleet Executive Day,", "")</f>
        <v/>
      </c>
      <c r="AG10" s="17"/>
      <c r="AH10" s="17" t="str">
        <f>IF(Tabelle24[[#This Row],[INVITATION
FLEET DATING B]]="Y", "Fleet Dating,", "")</f>
        <v/>
      </c>
      <c r="AI10" s="17"/>
      <c r="AJ10" s="17" t="str">
        <f>IF(Tabelle24[[#This Row],[INVITATION FLEET OWNER OF THE YEAR B]]="Y", "Fleet Owner Of The Year,", "")</f>
        <v/>
      </c>
      <c r="AK10" s="17"/>
      <c r="AL10" s="17" t="str">
        <f>IF(Tabelle24[[#This Row],[INVITATION FLEET INNOVATION AWARDS B]]="Y", "Fleet Innovation Awards,", "")</f>
        <v/>
      </c>
      <c r="AM10" s="17"/>
      <c r="AN10" s="17" t="str">
        <f>IF(Tabelle24[[#This Row],[INVITATION AWARDS B]]="Y", "Awards,", "")</f>
        <v/>
      </c>
      <c r="AO10" s="17"/>
      <c r="AP10" s="17" t="str">
        <f>IF(Tabelle24[[#This Row],[INVITATION AWARDS B]]="Y", "Fleet Dealer,", "")</f>
        <v/>
      </c>
      <c r="AQ10" s="17"/>
      <c r="AR10" s="17"/>
      <c r="AS10" s="17"/>
      <c r="AT10" s="17" t="str">
        <f>IF(Tabelle24[[#This Row],[INVITATION L2FFA LUX]]="Y", "L2FFA,", "")</f>
        <v/>
      </c>
      <c r="AU10" s="17"/>
      <c r="AV10" s="17" t="str">
        <f>IF(Tabelle24[[#This Row],[PRIX L2FFA LUX]]="Y", "Prix L2FFA,", "")</f>
        <v/>
      </c>
      <c r="AW10" s="17"/>
      <c r="AX10" s="17" t="str">
        <f>IF(Tabelle24[[#This Row],[PRIX 1 L2FFA LUX]]="Y", "Prix 1 L2FFA,", "")</f>
        <v/>
      </c>
      <c r="AY10" s="17"/>
      <c r="AZ10" s="17" t="str">
        <f>IF(Tabelle24[[#This Row],[PRIX 2 L2FFA LUX ]]="Y", "Prix 2 L2FFA,", "")</f>
        <v/>
      </c>
      <c r="BA10" s="17"/>
      <c r="BB10" s="17" t="str">
        <f>IF(Tabelle24[[#This Row],[PRIX 3 L2FFA LUX]]="Y", "Prix 3 L2FFA,", "")</f>
        <v/>
      </c>
      <c r="BC10" s="17"/>
      <c r="BD10" s="17" t="str">
        <f>IF(Tabelle24[[#This Row],[PRIX 4 L2FFA LUX]]="Y", "Prix 4 L2FFA,", "")</f>
        <v/>
      </c>
      <c r="BE10" s="17"/>
      <c r="BF10" s="17" t="str">
        <f>IF(Tabelle24[[#This Row],[INVITATION TABLE DES EXPERTS LUX]]="Y", "Table des Experts,", "")</f>
        <v/>
      </c>
      <c r="BG10" s="17"/>
      <c r="BH10" s="17" t="str">
        <f>IF(Tabelle24[[#This Row],[INVITATION TEST-DRIVE LUX]]="Y", "Test-Drive,", "")</f>
        <v/>
      </c>
      <c r="BI10" s="17"/>
      <c r="BJ10" s="17" t="str">
        <f>IF(Tabelle24[[#This Row],[GESTIONNAIRE DE FLOTTE LUX]]="Y", "Gestionnaire de Flotte,", "")</f>
        <v/>
      </c>
      <c r="BK10" s="17"/>
      <c r="BL10" s="17" t="str">
        <f>IF(Tabelle24[[#This Row],[ABONNEMENT NEWSLETTER
via Mail Chimp]]="Y", "Newsletter Mailchimp,", "")</f>
        <v/>
      </c>
      <c r="BM10" s="17"/>
      <c r="BN10" s="17" t="str">
        <f>IF(Tabelle24[[#This Row],[ABONNEMENT MARKETING NEWSLETTERS
via Mail Chimp]]="Y", "Marketting Newsletter Mailchimp,", "")</f>
        <v/>
      </c>
      <c r="BO10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10" s="40" t="str">
        <f t="shared" si="0"/>
        <v/>
      </c>
    </row>
    <row r="11" spans="1:68" x14ac:dyDescent="0.25">
      <c r="A11" t="b">
        <f>FALSE</f>
        <v>0</v>
      </c>
      <c r="B11" s="17"/>
      <c r="C11" s="7" t="e">
        <f>VLOOKUP(Tabelle24[[#This Row],[N°Entreprise]],Societes!I11:J14,1,FALSE)</f>
        <v>#N/A</v>
      </c>
      <c r="D11" s="17"/>
      <c r="E11" s="17"/>
      <c r="F11" s="17"/>
      <c r="G11" s="17" t="str">
        <f>CONCATENATE(Tabelle24[[#This Row],[Nom]]," ",Tabelle24[[#This Row],[Prénom]])</f>
        <v xml:space="preserve"> </v>
      </c>
      <c r="H11" s="17"/>
      <c r="I11" s="7" t="str">
        <f>IF(Tabelle24[[#This Row],[Langue]]="NL","Dutch (BE) / Nederlands (BE)",IF(Tabelle24[[#This Row],[Langue]]="FR", "French (BE) / Français (BE)", "English"))</f>
        <v>English</v>
      </c>
      <c r="J11" s="17"/>
      <c r="K11" s="17"/>
      <c r="L11" s="17"/>
      <c r="M11" s="17"/>
      <c r="N11" s="17"/>
      <c r="O11" s="17"/>
      <c r="P11" s="17"/>
      <c r="Q11" s="17"/>
      <c r="R11" s="17"/>
      <c r="S11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11" s="17"/>
      <c r="U11" s="17"/>
      <c r="V11" s="17" t="str">
        <f>CONCATENATE(Tabelle24[[#This Row],[Livraison
Rue]]," ",Tabelle24[[#This Row],[Livraison
Numéro]])</f>
        <v xml:space="preserve"> </v>
      </c>
      <c r="W11" s="17"/>
      <c r="X11" s="17"/>
      <c r="Y11" s="17"/>
      <c r="Z11" s="17"/>
      <c r="AA11" s="17"/>
      <c r="AB11" s="17"/>
      <c r="AC11" s="17"/>
      <c r="AD11" s="7" t="str">
        <f>IF(Tabelle24[[#This Row],[RECEPTION MAG DIG B]]="Y", "Mag Dig,", "")</f>
        <v/>
      </c>
      <c r="AE11" s="17"/>
      <c r="AF11" s="17" t="str">
        <f>IF(Tabelle24[[#This Row],[INVITATION FED B]]="Y", "Fleet Executive Day,", "")</f>
        <v/>
      </c>
      <c r="AG11" s="17"/>
      <c r="AH11" s="17" t="str">
        <f>IF(Tabelle24[[#This Row],[INVITATION
FLEET DATING B]]="Y", "Fleet Dating,", "")</f>
        <v/>
      </c>
      <c r="AI11" s="17"/>
      <c r="AJ11" s="17" t="str">
        <f>IF(Tabelle24[[#This Row],[INVITATION FLEET OWNER OF THE YEAR B]]="Y", "Fleet Owner Of The Year,", "")</f>
        <v/>
      </c>
      <c r="AK11" s="17"/>
      <c r="AL11" s="17" t="str">
        <f>IF(Tabelle24[[#This Row],[INVITATION FLEET INNOVATION AWARDS B]]="Y", "Fleet Innovation Awards,", "")</f>
        <v/>
      </c>
      <c r="AM11" s="17"/>
      <c r="AN11" s="17" t="str">
        <f>IF(Tabelle24[[#This Row],[INVITATION AWARDS B]]="Y", "Awards,", "")</f>
        <v/>
      </c>
      <c r="AO11" s="17"/>
      <c r="AP11" s="17" t="str">
        <f>IF(Tabelle24[[#This Row],[INVITATION AWARDS B]]="Y", "Fleet Dealer,", "")</f>
        <v/>
      </c>
      <c r="AQ11" s="17"/>
      <c r="AR11" s="17"/>
      <c r="AS11" s="17"/>
      <c r="AT11" s="17" t="str">
        <f>IF(Tabelle24[[#This Row],[INVITATION L2FFA LUX]]="Y", "L2FFA,", "")</f>
        <v/>
      </c>
      <c r="AU11" s="17"/>
      <c r="AV11" s="17" t="str">
        <f>IF(Tabelle24[[#This Row],[PRIX L2FFA LUX]]="Y", "Prix L2FFA,", "")</f>
        <v/>
      </c>
      <c r="AW11" s="17"/>
      <c r="AX11" s="17" t="str">
        <f>IF(Tabelle24[[#This Row],[PRIX 1 L2FFA LUX]]="Y", "Prix 1 L2FFA,", "")</f>
        <v/>
      </c>
      <c r="AY11" s="17"/>
      <c r="AZ11" s="17" t="str">
        <f>IF(Tabelle24[[#This Row],[PRIX 2 L2FFA LUX ]]="Y", "Prix 2 L2FFA,", "")</f>
        <v/>
      </c>
      <c r="BA11" s="17"/>
      <c r="BB11" s="17" t="str">
        <f>IF(Tabelle24[[#This Row],[PRIX 3 L2FFA LUX]]="Y", "Prix 3 L2FFA,", "")</f>
        <v/>
      </c>
      <c r="BC11" s="17"/>
      <c r="BD11" s="17" t="str">
        <f>IF(Tabelle24[[#This Row],[PRIX 4 L2FFA LUX]]="Y", "Prix 4 L2FFA,", "")</f>
        <v/>
      </c>
      <c r="BE11" s="17"/>
      <c r="BF11" s="17" t="str">
        <f>IF(Tabelle24[[#This Row],[INVITATION TABLE DES EXPERTS LUX]]="Y", "Table des Experts,", "")</f>
        <v/>
      </c>
      <c r="BG11" s="17"/>
      <c r="BH11" s="17" t="str">
        <f>IF(Tabelle24[[#This Row],[INVITATION TEST-DRIVE LUX]]="Y", "Test-Drive,", "")</f>
        <v/>
      </c>
      <c r="BI11" s="17"/>
      <c r="BJ11" s="17" t="str">
        <f>IF(Tabelle24[[#This Row],[GESTIONNAIRE DE FLOTTE LUX]]="Y", "Gestionnaire de Flotte,", "")</f>
        <v/>
      </c>
      <c r="BK11" s="17"/>
      <c r="BL11" s="17" t="str">
        <f>IF(Tabelle24[[#This Row],[ABONNEMENT NEWSLETTER
via Mail Chimp]]="Y", "Newsletter Mailchimp,", "")</f>
        <v/>
      </c>
      <c r="BM11" s="17"/>
      <c r="BN11" s="17" t="str">
        <f>IF(Tabelle24[[#This Row],[ABONNEMENT MARKETING NEWSLETTERS
via Mail Chimp]]="Y", "Marketting Newsletter Mailchimp,", "")</f>
        <v/>
      </c>
      <c r="BO11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11" s="40" t="str">
        <f t="shared" si="0"/>
        <v/>
      </c>
    </row>
    <row r="12" spans="1:68" x14ac:dyDescent="0.25">
      <c r="A12" t="b">
        <f>FALSE</f>
        <v>0</v>
      </c>
      <c r="B12" s="17"/>
      <c r="C12" s="7" t="e">
        <f>VLOOKUP(Tabelle24[[#This Row],[N°Entreprise]],Societes!I12:J15,1,FALSE)</f>
        <v>#N/A</v>
      </c>
      <c r="D12" s="17"/>
      <c r="E12" s="17"/>
      <c r="F12" s="17"/>
      <c r="G12" s="17" t="str">
        <f>CONCATENATE(Tabelle24[[#This Row],[Nom]]," ",Tabelle24[[#This Row],[Prénom]])</f>
        <v xml:space="preserve"> </v>
      </c>
      <c r="H12" s="17"/>
      <c r="I12" s="7" t="str">
        <f>IF(Tabelle24[[#This Row],[Langue]]="NL","Dutch (BE) / Nederlands (BE)",IF(Tabelle24[[#This Row],[Langue]]="FR", "French (BE) / Français (BE)", "English"))</f>
        <v>English</v>
      </c>
      <c r="J12" s="17"/>
      <c r="K12" s="17"/>
      <c r="L12" s="17"/>
      <c r="M12" s="17"/>
      <c r="N12" s="17"/>
      <c r="O12" s="17"/>
      <c r="P12" s="17"/>
      <c r="Q12" s="17"/>
      <c r="R12" s="17"/>
      <c r="S12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12" s="17"/>
      <c r="U12" s="17"/>
      <c r="V12" s="17" t="str">
        <f>CONCATENATE(Tabelle24[[#This Row],[Livraison
Rue]]," ",Tabelle24[[#This Row],[Livraison
Numéro]])</f>
        <v xml:space="preserve"> </v>
      </c>
      <c r="W12" s="17"/>
      <c r="X12" s="17"/>
      <c r="Y12" s="17"/>
      <c r="Z12" s="17"/>
      <c r="AA12" s="17"/>
      <c r="AB12" s="17"/>
      <c r="AC12" s="17"/>
      <c r="AD12" s="7" t="str">
        <f>IF(Tabelle24[[#This Row],[RECEPTION MAG DIG B]]="Y", "Mag Dig,", "")</f>
        <v/>
      </c>
      <c r="AE12" s="17"/>
      <c r="AF12" s="17" t="str">
        <f>IF(Tabelle24[[#This Row],[INVITATION FED B]]="Y", "Fleet Executive Day,", "")</f>
        <v/>
      </c>
      <c r="AG12" s="17"/>
      <c r="AH12" s="17" t="str">
        <f>IF(Tabelle24[[#This Row],[INVITATION
FLEET DATING B]]="Y", "Fleet Dating,", "")</f>
        <v/>
      </c>
      <c r="AI12" s="17"/>
      <c r="AJ12" s="17" t="str">
        <f>IF(Tabelle24[[#This Row],[INVITATION FLEET OWNER OF THE YEAR B]]="Y", "Fleet Owner Of The Year,", "")</f>
        <v/>
      </c>
      <c r="AK12" s="17"/>
      <c r="AL12" s="17" t="str">
        <f>IF(Tabelle24[[#This Row],[INVITATION FLEET INNOVATION AWARDS B]]="Y", "Fleet Innovation Awards,", "")</f>
        <v/>
      </c>
      <c r="AM12" s="17"/>
      <c r="AN12" s="17" t="str">
        <f>IF(Tabelle24[[#This Row],[INVITATION AWARDS B]]="Y", "Awards,", "")</f>
        <v/>
      </c>
      <c r="AO12" s="17"/>
      <c r="AP12" s="17" t="str">
        <f>IF(Tabelle24[[#This Row],[INVITATION AWARDS B]]="Y", "Fleet Dealer,", "")</f>
        <v/>
      </c>
      <c r="AQ12" s="17"/>
      <c r="AR12" s="17"/>
      <c r="AS12" s="17"/>
      <c r="AT12" s="17" t="str">
        <f>IF(Tabelle24[[#This Row],[INVITATION L2FFA LUX]]="Y", "L2FFA,", "")</f>
        <v/>
      </c>
      <c r="AU12" s="17"/>
      <c r="AV12" s="17" t="str">
        <f>IF(Tabelle24[[#This Row],[PRIX L2FFA LUX]]="Y", "Prix L2FFA,", "")</f>
        <v/>
      </c>
      <c r="AW12" s="17"/>
      <c r="AX12" s="17" t="str">
        <f>IF(Tabelle24[[#This Row],[PRIX 1 L2FFA LUX]]="Y", "Prix 1 L2FFA,", "")</f>
        <v/>
      </c>
      <c r="AY12" s="17"/>
      <c r="AZ12" s="17" t="str">
        <f>IF(Tabelle24[[#This Row],[PRIX 2 L2FFA LUX ]]="Y", "Prix 2 L2FFA,", "")</f>
        <v/>
      </c>
      <c r="BA12" s="17"/>
      <c r="BB12" s="17" t="str">
        <f>IF(Tabelle24[[#This Row],[PRIX 3 L2FFA LUX]]="Y", "Prix 3 L2FFA,", "")</f>
        <v/>
      </c>
      <c r="BC12" s="17"/>
      <c r="BD12" s="17" t="str">
        <f>IF(Tabelle24[[#This Row],[PRIX 4 L2FFA LUX]]="Y", "Prix 4 L2FFA,", "")</f>
        <v/>
      </c>
      <c r="BE12" s="17"/>
      <c r="BF12" s="17" t="str">
        <f>IF(Tabelle24[[#This Row],[INVITATION TABLE DES EXPERTS LUX]]="Y", "Table des Experts,", "")</f>
        <v/>
      </c>
      <c r="BG12" s="17"/>
      <c r="BH12" s="17" t="str">
        <f>IF(Tabelle24[[#This Row],[INVITATION TEST-DRIVE LUX]]="Y", "Test-Drive,", "")</f>
        <v/>
      </c>
      <c r="BI12" s="17"/>
      <c r="BJ12" s="17" t="str">
        <f>IF(Tabelle24[[#This Row],[GESTIONNAIRE DE FLOTTE LUX]]="Y", "Gestionnaire de Flotte,", "")</f>
        <v/>
      </c>
      <c r="BK12" s="17"/>
      <c r="BL12" s="17" t="str">
        <f>IF(Tabelle24[[#This Row],[ABONNEMENT NEWSLETTER
via Mail Chimp]]="Y", "Newsletter Mailchimp,", "")</f>
        <v/>
      </c>
      <c r="BM12" s="17"/>
      <c r="BN12" s="17" t="str">
        <f>IF(Tabelle24[[#This Row],[ABONNEMENT MARKETING NEWSLETTERS
via Mail Chimp]]="Y", "Marketting Newsletter Mailchimp,", "")</f>
        <v/>
      </c>
      <c r="BO12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12" s="40" t="str">
        <f t="shared" si="0"/>
        <v/>
      </c>
    </row>
    <row r="13" spans="1:68" x14ac:dyDescent="0.25">
      <c r="A13" t="b">
        <f>FALSE</f>
        <v>0</v>
      </c>
      <c r="B13" s="17"/>
      <c r="C13" s="7" t="e">
        <f>VLOOKUP(Tabelle24[[#This Row],[N°Entreprise]],Societes!I13:J16,1,FALSE)</f>
        <v>#N/A</v>
      </c>
      <c r="D13" s="17"/>
      <c r="E13" s="17"/>
      <c r="F13" s="17"/>
      <c r="G13" s="17" t="str">
        <f>CONCATENATE(Tabelle24[[#This Row],[Nom]]," ",Tabelle24[[#This Row],[Prénom]])</f>
        <v xml:space="preserve"> </v>
      </c>
      <c r="H13" s="17"/>
      <c r="I13" s="7" t="str">
        <f>IF(Tabelle24[[#This Row],[Langue]]="NL","Dutch (BE) / Nederlands (BE)",IF(Tabelle24[[#This Row],[Langue]]="FR", "French (BE) / Français (BE)", "English"))</f>
        <v>English</v>
      </c>
      <c r="J13" s="17"/>
      <c r="K13" s="17"/>
      <c r="L13" s="17"/>
      <c r="M13" s="17"/>
      <c r="N13" s="17"/>
      <c r="O13" s="17"/>
      <c r="P13" s="17"/>
      <c r="Q13" s="17"/>
      <c r="R13" s="17"/>
      <c r="S13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13" s="17"/>
      <c r="U13" s="17"/>
      <c r="V13" s="17" t="str">
        <f>CONCATENATE(Tabelle24[[#This Row],[Livraison
Rue]]," ",Tabelle24[[#This Row],[Livraison
Numéro]])</f>
        <v xml:space="preserve"> </v>
      </c>
      <c r="W13" s="17"/>
      <c r="X13" s="17"/>
      <c r="Y13" s="17"/>
      <c r="Z13" s="17"/>
      <c r="AA13" s="17"/>
      <c r="AB13" s="17"/>
      <c r="AC13" s="17"/>
      <c r="AD13" s="7" t="str">
        <f>IF(Tabelle24[[#This Row],[RECEPTION MAG DIG B]]="Y", "Mag Dig,", "")</f>
        <v/>
      </c>
      <c r="AE13" s="17"/>
      <c r="AF13" s="17" t="str">
        <f>IF(Tabelle24[[#This Row],[INVITATION FED B]]="Y", "Fleet Executive Day,", "")</f>
        <v/>
      </c>
      <c r="AG13" s="17"/>
      <c r="AH13" s="17" t="str">
        <f>IF(Tabelle24[[#This Row],[INVITATION
FLEET DATING B]]="Y", "Fleet Dating,", "")</f>
        <v/>
      </c>
      <c r="AI13" s="17"/>
      <c r="AJ13" s="17" t="str">
        <f>IF(Tabelle24[[#This Row],[INVITATION FLEET OWNER OF THE YEAR B]]="Y", "Fleet Owner Of The Year,", "")</f>
        <v/>
      </c>
      <c r="AK13" s="17"/>
      <c r="AL13" s="17" t="str">
        <f>IF(Tabelle24[[#This Row],[INVITATION FLEET INNOVATION AWARDS B]]="Y", "Fleet Innovation Awards,", "")</f>
        <v/>
      </c>
      <c r="AM13" s="17"/>
      <c r="AN13" s="17" t="str">
        <f>IF(Tabelle24[[#This Row],[INVITATION AWARDS B]]="Y", "Awards,", "")</f>
        <v/>
      </c>
      <c r="AO13" s="17"/>
      <c r="AP13" s="17" t="str">
        <f>IF(Tabelle24[[#This Row],[INVITATION AWARDS B]]="Y", "Fleet Dealer,", "")</f>
        <v/>
      </c>
      <c r="AQ13" s="17"/>
      <c r="AR13" s="17"/>
      <c r="AS13" s="17"/>
      <c r="AT13" s="17" t="str">
        <f>IF(Tabelle24[[#This Row],[INVITATION L2FFA LUX]]="Y", "L2FFA,", "")</f>
        <v/>
      </c>
      <c r="AU13" s="17"/>
      <c r="AV13" s="17" t="str">
        <f>IF(Tabelle24[[#This Row],[PRIX L2FFA LUX]]="Y", "Prix L2FFA,", "")</f>
        <v/>
      </c>
      <c r="AW13" s="17"/>
      <c r="AX13" s="17" t="str">
        <f>IF(Tabelle24[[#This Row],[PRIX 1 L2FFA LUX]]="Y", "Prix 1 L2FFA,", "")</f>
        <v/>
      </c>
      <c r="AY13" s="17"/>
      <c r="AZ13" s="17" t="str">
        <f>IF(Tabelle24[[#This Row],[PRIX 2 L2FFA LUX ]]="Y", "Prix 2 L2FFA,", "")</f>
        <v/>
      </c>
      <c r="BA13" s="17"/>
      <c r="BB13" s="17" t="str">
        <f>IF(Tabelle24[[#This Row],[PRIX 3 L2FFA LUX]]="Y", "Prix 3 L2FFA,", "")</f>
        <v/>
      </c>
      <c r="BC13" s="17"/>
      <c r="BD13" s="17" t="str">
        <f>IF(Tabelle24[[#This Row],[PRIX 4 L2FFA LUX]]="Y", "Prix 4 L2FFA,", "")</f>
        <v/>
      </c>
      <c r="BE13" s="17"/>
      <c r="BF13" s="17" t="str">
        <f>IF(Tabelle24[[#This Row],[INVITATION TABLE DES EXPERTS LUX]]="Y", "Table des Experts,", "")</f>
        <v/>
      </c>
      <c r="BG13" s="17"/>
      <c r="BH13" s="17" t="str">
        <f>IF(Tabelle24[[#This Row],[INVITATION TEST-DRIVE LUX]]="Y", "Test-Drive,", "")</f>
        <v/>
      </c>
      <c r="BI13" s="17"/>
      <c r="BJ13" s="17" t="str">
        <f>IF(Tabelle24[[#This Row],[GESTIONNAIRE DE FLOTTE LUX]]="Y", "Gestionnaire de Flotte,", "")</f>
        <v/>
      </c>
      <c r="BK13" s="17"/>
      <c r="BL13" s="17" t="str">
        <f>IF(Tabelle24[[#This Row],[ABONNEMENT NEWSLETTER
via Mail Chimp]]="Y", "Newsletter Mailchimp,", "")</f>
        <v/>
      </c>
      <c r="BM13" s="17"/>
      <c r="BN13" s="17" t="str">
        <f>IF(Tabelle24[[#This Row],[ABONNEMENT MARKETING NEWSLETTERS
via Mail Chimp]]="Y", "Marketting Newsletter Mailchimp,", "")</f>
        <v/>
      </c>
      <c r="BO13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13" s="40" t="str">
        <f t="shared" si="0"/>
        <v/>
      </c>
    </row>
    <row r="14" spans="1:68" x14ac:dyDescent="0.25">
      <c r="A14" t="b">
        <f>FALSE</f>
        <v>0</v>
      </c>
      <c r="B14" s="17"/>
      <c r="C14" s="7" t="e">
        <f>VLOOKUP(Tabelle24[[#This Row],[N°Entreprise]],Societes!I14:J17,1,FALSE)</f>
        <v>#N/A</v>
      </c>
      <c r="D14" s="17"/>
      <c r="E14" s="17"/>
      <c r="F14" s="17"/>
      <c r="G14" s="17" t="str">
        <f>CONCATENATE(Tabelle24[[#This Row],[Nom]]," ",Tabelle24[[#This Row],[Prénom]])</f>
        <v xml:space="preserve"> </v>
      </c>
      <c r="H14" s="17"/>
      <c r="I14" s="7" t="str">
        <f>IF(Tabelle24[[#This Row],[Langue]]="NL","Dutch (BE) / Nederlands (BE)",IF(Tabelle24[[#This Row],[Langue]]="FR", "French (BE) / Français (BE)", "English"))</f>
        <v>English</v>
      </c>
      <c r="J14" s="17"/>
      <c r="K14" s="17"/>
      <c r="L14" s="17"/>
      <c r="M14" s="17"/>
      <c r="N14" s="17"/>
      <c r="O14" s="17"/>
      <c r="P14" s="17"/>
      <c r="Q14" s="17"/>
      <c r="R14" s="17"/>
      <c r="S14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14" s="17"/>
      <c r="U14" s="17"/>
      <c r="V14" s="17" t="str">
        <f>CONCATENATE(Tabelle24[[#This Row],[Livraison
Rue]]," ",Tabelle24[[#This Row],[Livraison
Numéro]])</f>
        <v xml:space="preserve"> </v>
      </c>
      <c r="W14" s="17"/>
      <c r="X14" s="17"/>
      <c r="Y14" s="17"/>
      <c r="Z14" s="17"/>
      <c r="AA14" s="17"/>
      <c r="AB14" s="17"/>
      <c r="AC14" s="17"/>
      <c r="AD14" s="7" t="str">
        <f>IF(Tabelle24[[#This Row],[RECEPTION MAG DIG B]]="Y", "Mag Dig,", "")</f>
        <v/>
      </c>
      <c r="AE14" s="17"/>
      <c r="AF14" s="17" t="str">
        <f>IF(Tabelle24[[#This Row],[INVITATION FED B]]="Y", "Fleet Executive Day,", "")</f>
        <v/>
      </c>
      <c r="AG14" s="17"/>
      <c r="AH14" s="17" t="str">
        <f>IF(Tabelle24[[#This Row],[INVITATION
FLEET DATING B]]="Y", "Fleet Dating,", "")</f>
        <v/>
      </c>
      <c r="AI14" s="17"/>
      <c r="AJ14" s="17" t="str">
        <f>IF(Tabelle24[[#This Row],[INVITATION FLEET OWNER OF THE YEAR B]]="Y", "Fleet Owner Of The Year,", "")</f>
        <v/>
      </c>
      <c r="AK14" s="17"/>
      <c r="AL14" s="17" t="str">
        <f>IF(Tabelle24[[#This Row],[INVITATION FLEET INNOVATION AWARDS B]]="Y", "Fleet Innovation Awards,", "")</f>
        <v/>
      </c>
      <c r="AM14" s="17"/>
      <c r="AN14" s="17" t="str">
        <f>IF(Tabelle24[[#This Row],[INVITATION AWARDS B]]="Y", "Awards,", "")</f>
        <v/>
      </c>
      <c r="AO14" s="17"/>
      <c r="AP14" s="17" t="str">
        <f>IF(Tabelle24[[#This Row],[INVITATION AWARDS B]]="Y", "Fleet Dealer,", "")</f>
        <v/>
      </c>
      <c r="AQ14" s="17"/>
      <c r="AR14" s="17"/>
      <c r="AS14" s="17"/>
      <c r="AT14" s="17" t="str">
        <f>IF(Tabelle24[[#This Row],[INVITATION L2FFA LUX]]="Y", "L2FFA,", "")</f>
        <v/>
      </c>
      <c r="AU14" s="17"/>
      <c r="AV14" s="17" t="str">
        <f>IF(Tabelle24[[#This Row],[PRIX L2FFA LUX]]="Y", "Prix L2FFA,", "")</f>
        <v/>
      </c>
      <c r="AW14" s="17"/>
      <c r="AX14" s="17" t="str">
        <f>IF(Tabelle24[[#This Row],[PRIX 1 L2FFA LUX]]="Y", "Prix 1 L2FFA,", "")</f>
        <v/>
      </c>
      <c r="AY14" s="17"/>
      <c r="AZ14" s="17" t="str">
        <f>IF(Tabelle24[[#This Row],[PRIX 2 L2FFA LUX ]]="Y", "Prix 2 L2FFA,", "")</f>
        <v/>
      </c>
      <c r="BA14" s="17"/>
      <c r="BB14" s="17" t="str">
        <f>IF(Tabelle24[[#This Row],[PRIX 3 L2FFA LUX]]="Y", "Prix 3 L2FFA,", "")</f>
        <v/>
      </c>
      <c r="BC14" s="17"/>
      <c r="BD14" s="17" t="str">
        <f>IF(Tabelle24[[#This Row],[PRIX 4 L2FFA LUX]]="Y", "Prix 4 L2FFA,", "")</f>
        <v/>
      </c>
      <c r="BE14" s="17"/>
      <c r="BF14" s="17" t="str">
        <f>IF(Tabelle24[[#This Row],[INVITATION TABLE DES EXPERTS LUX]]="Y", "Table des Experts,", "")</f>
        <v/>
      </c>
      <c r="BG14" s="17"/>
      <c r="BH14" s="17" t="str">
        <f>IF(Tabelle24[[#This Row],[INVITATION TEST-DRIVE LUX]]="Y", "Test-Drive,", "")</f>
        <v/>
      </c>
      <c r="BI14" s="17"/>
      <c r="BJ14" s="17" t="str">
        <f>IF(Tabelle24[[#This Row],[GESTIONNAIRE DE FLOTTE LUX]]="Y", "Gestionnaire de Flotte,", "")</f>
        <v/>
      </c>
      <c r="BK14" s="17"/>
      <c r="BL14" s="17" t="str">
        <f>IF(Tabelle24[[#This Row],[ABONNEMENT NEWSLETTER
via Mail Chimp]]="Y", "Newsletter Mailchimp,", "")</f>
        <v/>
      </c>
      <c r="BM14" s="17"/>
      <c r="BN14" s="17" t="str">
        <f>IF(Tabelle24[[#This Row],[ABONNEMENT MARKETING NEWSLETTERS
via Mail Chimp]]="Y", "Marketting Newsletter Mailchimp,", "")</f>
        <v/>
      </c>
      <c r="BO14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14" s="40" t="str">
        <f t="shared" si="0"/>
        <v/>
      </c>
    </row>
    <row r="15" spans="1:68" x14ac:dyDescent="0.25">
      <c r="A15" t="b">
        <f>FALSE</f>
        <v>0</v>
      </c>
      <c r="B15" s="17"/>
      <c r="C15" s="7" t="e">
        <f>VLOOKUP(Tabelle24[[#This Row],[N°Entreprise]],Societes!I15:J18,1,FALSE)</f>
        <v>#N/A</v>
      </c>
      <c r="D15" s="17"/>
      <c r="E15" s="17"/>
      <c r="F15" s="17"/>
      <c r="G15" s="17" t="str">
        <f>CONCATENATE(Tabelle24[[#This Row],[Nom]]," ",Tabelle24[[#This Row],[Prénom]])</f>
        <v xml:space="preserve"> </v>
      </c>
      <c r="H15" s="17"/>
      <c r="I15" s="7" t="str">
        <f>IF(Tabelle24[[#This Row],[Langue]]="NL","Dutch (BE) / Nederlands (BE)",IF(Tabelle24[[#This Row],[Langue]]="FR", "French (BE) / Français (BE)", "English"))</f>
        <v>English</v>
      </c>
      <c r="J15" s="17"/>
      <c r="K15" s="17"/>
      <c r="L15" s="17"/>
      <c r="M15" s="17"/>
      <c r="N15" s="17"/>
      <c r="O15" s="17"/>
      <c r="P15" s="17"/>
      <c r="Q15" s="17"/>
      <c r="R15" s="17"/>
      <c r="S15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15" s="17"/>
      <c r="U15" s="17"/>
      <c r="V15" s="17" t="str">
        <f>CONCATENATE(Tabelle24[[#This Row],[Livraison
Rue]]," ",Tabelle24[[#This Row],[Livraison
Numéro]])</f>
        <v xml:space="preserve"> </v>
      </c>
      <c r="W15" s="17"/>
      <c r="X15" s="17"/>
      <c r="Y15" s="17"/>
      <c r="Z15" s="17"/>
      <c r="AA15" s="17"/>
      <c r="AB15" s="17"/>
      <c r="AC15" s="17"/>
      <c r="AD15" s="7" t="str">
        <f>IF(Tabelle24[[#This Row],[RECEPTION MAG DIG B]]="Y", "Mag Dig,", "")</f>
        <v/>
      </c>
      <c r="AE15" s="17"/>
      <c r="AF15" s="17" t="str">
        <f>IF(Tabelle24[[#This Row],[INVITATION FED B]]="Y", "Fleet Executive Day,", "")</f>
        <v/>
      </c>
      <c r="AG15" s="17"/>
      <c r="AH15" s="17" t="str">
        <f>IF(Tabelle24[[#This Row],[INVITATION
FLEET DATING B]]="Y", "Fleet Dating,", "")</f>
        <v/>
      </c>
      <c r="AI15" s="17"/>
      <c r="AJ15" s="17" t="str">
        <f>IF(Tabelle24[[#This Row],[INVITATION FLEET OWNER OF THE YEAR B]]="Y", "Fleet Owner Of The Year,", "")</f>
        <v/>
      </c>
      <c r="AK15" s="17"/>
      <c r="AL15" s="17" t="str">
        <f>IF(Tabelle24[[#This Row],[INVITATION FLEET INNOVATION AWARDS B]]="Y", "Fleet Innovation Awards,", "")</f>
        <v/>
      </c>
      <c r="AM15" s="17"/>
      <c r="AN15" s="17" t="str">
        <f>IF(Tabelle24[[#This Row],[INVITATION AWARDS B]]="Y", "Awards,", "")</f>
        <v/>
      </c>
      <c r="AO15" s="17"/>
      <c r="AP15" s="17" t="str">
        <f>IF(Tabelle24[[#This Row],[INVITATION AWARDS B]]="Y", "Fleet Dealer,", "")</f>
        <v/>
      </c>
      <c r="AQ15" s="17"/>
      <c r="AR15" s="17"/>
      <c r="AS15" s="17"/>
      <c r="AT15" s="17" t="str">
        <f>IF(Tabelle24[[#This Row],[INVITATION L2FFA LUX]]="Y", "L2FFA,", "")</f>
        <v/>
      </c>
      <c r="AU15" s="17"/>
      <c r="AV15" s="17" t="str">
        <f>IF(Tabelle24[[#This Row],[PRIX L2FFA LUX]]="Y", "Prix L2FFA,", "")</f>
        <v/>
      </c>
      <c r="AW15" s="17"/>
      <c r="AX15" s="17" t="str">
        <f>IF(Tabelle24[[#This Row],[PRIX 1 L2FFA LUX]]="Y", "Prix 1 L2FFA,", "")</f>
        <v/>
      </c>
      <c r="AY15" s="17"/>
      <c r="AZ15" s="17" t="str">
        <f>IF(Tabelle24[[#This Row],[PRIX 2 L2FFA LUX ]]="Y", "Prix 2 L2FFA,", "")</f>
        <v/>
      </c>
      <c r="BA15" s="17"/>
      <c r="BB15" s="17" t="str">
        <f>IF(Tabelle24[[#This Row],[PRIX 3 L2FFA LUX]]="Y", "Prix 3 L2FFA,", "")</f>
        <v/>
      </c>
      <c r="BC15" s="17"/>
      <c r="BD15" s="17" t="str">
        <f>IF(Tabelle24[[#This Row],[PRIX 4 L2FFA LUX]]="Y", "Prix 4 L2FFA,", "")</f>
        <v/>
      </c>
      <c r="BE15" s="17"/>
      <c r="BF15" s="17" t="str">
        <f>IF(Tabelle24[[#This Row],[INVITATION TABLE DES EXPERTS LUX]]="Y", "Table des Experts,", "")</f>
        <v/>
      </c>
      <c r="BG15" s="17"/>
      <c r="BH15" s="17" t="str">
        <f>IF(Tabelle24[[#This Row],[INVITATION TEST-DRIVE LUX]]="Y", "Test-Drive,", "")</f>
        <v/>
      </c>
      <c r="BI15" s="17"/>
      <c r="BJ15" s="17" t="str">
        <f>IF(Tabelle24[[#This Row],[GESTIONNAIRE DE FLOTTE LUX]]="Y", "Gestionnaire de Flotte,", "")</f>
        <v/>
      </c>
      <c r="BK15" s="17"/>
      <c r="BL15" s="17" t="str">
        <f>IF(Tabelle24[[#This Row],[ABONNEMENT NEWSLETTER
via Mail Chimp]]="Y", "Newsletter Mailchimp,", "")</f>
        <v/>
      </c>
      <c r="BM15" s="17"/>
      <c r="BN15" s="17" t="str">
        <f>IF(Tabelle24[[#This Row],[ABONNEMENT MARKETING NEWSLETTERS
via Mail Chimp]]="Y", "Marketting Newsletter Mailchimp,", "")</f>
        <v/>
      </c>
      <c r="BO15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15" s="40" t="str">
        <f t="shared" si="0"/>
        <v/>
      </c>
    </row>
    <row r="16" spans="1:68" x14ac:dyDescent="0.25">
      <c r="A16" t="b">
        <f>FALSE</f>
        <v>0</v>
      </c>
      <c r="B16" s="17"/>
      <c r="C16" s="7" t="e">
        <f>VLOOKUP(Tabelle24[[#This Row],[N°Entreprise]],Societes!I16:J19,1,FALSE)</f>
        <v>#N/A</v>
      </c>
      <c r="D16" s="17"/>
      <c r="E16" s="17"/>
      <c r="F16" s="17"/>
      <c r="G16" s="17" t="str">
        <f>CONCATENATE(Tabelle24[[#This Row],[Nom]]," ",Tabelle24[[#This Row],[Prénom]])</f>
        <v xml:space="preserve"> </v>
      </c>
      <c r="H16" s="17"/>
      <c r="I16" s="7" t="str">
        <f>IF(Tabelle24[[#This Row],[Langue]]="NL","Dutch (BE) / Nederlands (BE)",IF(Tabelle24[[#This Row],[Langue]]="FR", "French (BE) / Français (BE)", "English"))</f>
        <v>English</v>
      </c>
      <c r="J16" s="17"/>
      <c r="K16" s="17"/>
      <c r="L16" s="17"/>
      <c r="M16" s="17"/>
      <c r="N16" s="17"/>
      <c r="O16" s="17"/>
      <c r="P16" s="17"/>
      <c r="Q16" s="17"/>
      <c r="R16" s="17"/>
      <c r="S16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16" s="17"/>
      <c r="U16" s="17"/>
      <c r="V16" s="17" t="str">
        <f>CONCATENATE(Tabelle24[[#This Row],[Livraison
Rue]]," ",Tabelle24[[#This Row],[Livraison
Numéro]])</f>
        <v xml:space="preserve"> </v>
      </c>
      <c r="W16" s="17"/>
      <c r="X16" s="17"/>
      <c r="Y16" s="17"/>
      <c r="Z16" s="17"/>
      <c r="AA16" s="17"/>
      <c r="AB16" s="17"/>
      <c r="AC16" s="17"/>
      <c r="AD16" s="7" t="str">
        <f>IF(Tabelle24[[#This Row],[RECEPTION MAG DIG B]]="Y", "Mag Dig,", "")</f>
        <v/>
      </c>
      <c r="AE16" s="17"/>
      <c r="AF16" s="17" t="str">
        <f>IF(Tabelle24[[#This Row],[INVITATION FED B]]="Y", "Fleet Executive Day,", "")</f>
        <v/>
      </c>
      <c r="AG16" s="17"/>
      <c r="AH16" s="17" t="str">
        <f>IF(Tabelle24[[#This Row],[INVITATION
FLEET DATING B]]="Y", "Fleet Dating,", "")</f>
        <v/>
      </c>
      <c r="AI16" s="17"/>
      <c r="AJ16" s="17" t="str">
        <f>IF(Tabelle24[[#This Row],[INVITATION FLEET OWNER OF THE YEAR B]]="Y", "Fleet Owner Of The Year,", "")</f>
        <v/>
      </c>
      <c r="AK16" s="17"/>
      <c r="AL16" s="17" t="str">
        <f>IF(Tabelle24[[#This Row],[INVITATION FLEET INNOVATION AWARDS B]]="Y", "Fleet Innovation Awards,", "")</f>
        <v/>
      </c>
      <c r="AM16" s="17"/>
      <c r="AN16" s="17" t="str">
        <f>IF(Tabelle24[[#This Row],[INVITATION AWARDS B]]="Y", "Awards,", "")</f>
        <v/>
      </c>
      <c r="AO16" s="17"/>
      <c r="AP16" s="17" t="str">
        <f>IF(Tabelle24[[#This Row],[INVITATION AWARDS B]]="Y", "Fleet Dealer,", "")</f>
        <v/>
      </c>
      <c r="AQ16" s="17"/>
      <c r="AR16" s="17"/>
      <c r="AS16" s="17"/>
      <c r="AT16" s="17" t="str">
        <f>IF(Tabelle24[[#This Row],[INVITATION L2FFA LUX]]="Y", "L2FFA,", "")</f>
        <v/>
      </c>
      <c r="AU16" s="17"/>
      <c r="AV16" s="17" t="str">
        <f>IF(Tabelle24[[#This Row],[PRIX L2FFA LUX]]="Y", "Prix L2FFA,", "")</f>
        <v/>
      </c>
      <c r="AW16" s="17"/>
      <c r="AX16" s="17" t="str">
        <f>IF(Tabelle24[[#This Row],[PRIX 1 L2FFA LUX]]="Y", "Prix 1 L2FFA,", "")</f>
        <v/>
      </c>
      <c r="AY16" s="17"/>
      <c r="AZ16" s="17" t="str">
        <f>IF(Tabelle24[[#This Row],[PRIX 2 L2FFA LUX ]]="Y", "Prix 2 L2FFA,", "")</f>
        <v/>
      </c>
      <c r="BA16" s="17"/>
      <c r="BB16" s="17" t="str">
        <f>IF(Tabelle24[[#This Row],[PRIX 3 L2FFA LUX]]="Y", "Prix 3 L2FFA,", "")</f>
        <v/>
      </c>
      <c r="BC16" s="17"/>
      <c r="BD16" s="17" t="str">
        <f>IF(Tabelle24[[#This Row],[PRIX 4 L2FFA LUX]]="Y", "Prix 4 L2FFA,", "")</f>
        <v/>
      </c>
      <c r="BE16" s="17"/>
      <c r="BF16" s="17" t="str">
        <f>IF(Tabelle24[[#This Row],[INVITATION TABLE DES EXPERTS LUX]]="Y", "Table des Experts,", "")</f>
        <v/>
      </c>
      <c r="BG16" s="17"/>
      <c r="BH16" s="17" t="str">
        <f>IF(Tabelle24[[#This Row],[INVITATION TEST-DRIVE LUX]]="Y", "Test-Drive,", "")</f>
        <v/>
      </c>
      <c r="BI16" s="17"/>
      <c r="BJ16" s="17" t="str">
        <f>IF(Tabelle24[[#This Row],[GESTIONNAIRE DE FLOTTE LUX]]="Y", "Gestionnaire de Flotte,", "")</f>
        <v/>
      </c>
      <c r="BK16" s="17"/>
      <c r="BL16" s="17" t="str">
        <f>IF(Tabelle24[[#This Row],[ABONNEMENT NEWSLETTER
via Mail Chimp]]="Y", "Newsletter Mailchimp,", "")</f>
        <v/>
      </c>
      <c r="BM16" s="17"/>
      <c r="BN16" s="17" t="str">
        <f>IF(Tabelle24[[#This Row],[ABONNEMENT MARKETING NEWSLETTERS
via Mail Chimp]]="Y", "Marketting Newsletter Mailchimp,", "")</f>
        <v/>
      </c>
      <c r="BO16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16" s="40" t="str">
        <f t="shared" si="0"/>
        <v/>
      </c>
    </row>
    <row r="17" spans="1:68" x14ac:dyDescent="0.25">
      <c r="A17" t="b">
        <f>FALSE</f>
        <v>0</v>
      </c>
      <c r="B17" s="17"/>
      <c r="C17" s="7" t="e">
        <f>VLOOKUP(Tabelle24[[#This Row],[N°Entreprise]],Societes!I17:J20,1,FALSE)</f>
        <v>#N/A</v>
      </c>
      <c r="D17" s="17"/>
      <c r="E17" s="17"/>
      <c r="F17" s="17"/>
      <c r="G17" s="17" t="str">
        <f>CONCATENATE(Tabelle24[[#This Row],[Nom]]," ",Tabelle24[[#This Row],[Prénom]])</f>
        <v xml:space="preserve"> </v>
      </c>
      <c r="H17" s="17"/>
      <c r="I17" s="7" t="str">
        <f>IF(Tabelle24[[#This Row],[Langue]]="NL","Dutch (BE) / Nederlands (BE)",IF(Tabelle24[[#This Row],[Langue]]="FR", "French (BE) / Français (BE)", "English"))</f>
        <v>English</v>
      </c>
      <c r="J17" s="17"/>
      <c r="K17" s="17"/>
      <c r="L17" s="17"/>
      <c r="M17" s="17"/>
      <c r="N17" s="17"/>
      <c r="O17" s="17"/>
      <c r="P17" s="17"/>
      <c r="Q17" s="17"/>
      <c r="R17" s="17"/>
      <c r="S17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17" s="17"/>
      <c r="U17" s="17"/>
      <c r="V17" s="17" t="str">
        <f>CONCATENATE(Tabelle24[[#This Row],[Livraison
Rue]]," ",Tabelle24[[#This Row],[Livraison
Numéro]])</f>
        <v xml:space="preserve"> </v>
      </c>
      <c r="W17" s="17"/>
      <c r="X17" s="17"/>
      <c r="Y17" s="17"/>
      <c r="Z17" s="17"/>
      <c r="AA17" s="17"/>
      <c r="AB17" s="17"/>
      <c r="AC17" s="17"/>
      <c r="AD17" s="7" t="str">
        <f>IF(Tabelle24[[#This Row],[RECEPTION MAG DIG B]]="Y", "Mag Dig,", "")</f>
        <v/>
      </c>
      <c r="AE17" s="17"/>
      <c r="AF17" s="17" t="str">
        <f>IF(Tabelle24[[#This Row],[INVITATION FED B]]="Y", "Fleet Executive Day,", "")</f>
        <v/>
      </c>
      <c r="AG17" s="17"/>
      <c r="AH17" s="17" t="str">
        <f>IF(Tabelle24[[#This Row],[INVITATION
FLEET DATING B]]="Y", "Fleet Dating,", "")</f>
        <v/>
      </c>
      <c r="AI17" s="17"/>
      <c r="AJ17" s="17" t="str">
        <f>IF(Tabelle24[[#This Row],[INVITATION FLEET OWNER OF THE YEAR B]]="Y", "Fleet Owner Of The Year,", "")</f>
        <v/>
      </c>
      <c r="AK17" s="17"/>
      <c r="AL17" s="17" t="str">
        <f>IF(Tabelle24[[#This Row],[INVITATION FLEET INNOVATION AWARDS B]]="Y", "Fleet Innovation Awards,", "")</f>
        <v/>
      </c>
      <c r="AM17" s="17"/>
      <c r="AN17" s="17" t="str">
        <f>IF(Tabelle24[[#This Row],[INVITATION AWARDS B]]="Y", "Awards,", "")</f>
        <v/>
      </c>
      <c r="AO17" s="17"/>
      <c r="AP17" s="17" t="str">
        <f>IF(Tabelle24[[#This Row],[INVITATION AWARDS B]]="Y", "Fleet Dealer,", "")</f>
        <v/>
      </c>
      <c r="AQ17" s="17"/>
      <c r="AR17" s="17"/>
      <c r="AS17" s="17"/>
      <c r="AT17" s="17" t="str">
        <f>IF(Tabelle24[[#This Row],[INVITATION L2FFA LUX]]="Y", "L2FFA,", "")</f>
        <v/>
      </c>
      <c r="AU17" s="17"/>
      <c r="AV17" s="17" t="str">
        <f>IF(Tabelle24[[#This Row],[PRIX L2FFA LUX]]="Y", "Prix L2FFA,", "")</f>
        <v/>
      </c>
      <c r="AW17" s="17"/>
      <c r="AX17" s="17" t="str">
        <f>IF(Tabelle24[[#This Row],[PRIX 1 L2FFA LUX]]="Y", "Prix 1 L2FFA,", "")</f>
        <v/>
      </c>
      <c r="AY17" s="17"/>
      <c r="AZ17" s="17" t="str">
        <f>IF(Tabelle24[[#This Row],[PRIX 2 L2FFA LUX ]]="Y", "Prix 2 L2FFA,", "")</f>
        <v/>
      </c>
      <c r="BA17" s="17"/>
      <c r="BB17" s="17" t="str">
        <f>IF(Tabelle24[[#This Row],[PRIX 3 L2FFA LUX]]="Y", "Prix 3 L2FFA,", "")</f>
        <v/>
      </c>
      <c r="BC17" s="17"/>
      <c r="BD17" s="17" t="str">
        <f>IF(Tabelle24[[#This Row],[PRIX 4 L2FFA LUX]]="Y", "Prix 4 L2FFA,", "")</f>
        <v/>
      </c>
      <c r="BE17" s="17"/>
      <c r="BF17" s="17" t="str">
        <f>IF(Tabelle24[[#This Row],[INVITATION TABLE DES EXPERTS LUX]]="Y", "Table des Experts,", "")</f>
        <v/>
      </c>
      <c r="BG17" s="17"/>
      <c r="BH17" s="17" t="str">
        <f>IF(Tabelle24[[#This Row],[INVITATION TEST-DRIVE LUX]]="Y", "Test-Drive,", "")</f>
        <v/>
      </c>
      <c r="BI17" s="17"/>
      <c r="BJ17" s="17" t="str">
        <f>IF(Tabelle24[[#This Row],[GESTIONNAIRE DE FLOTTE LUX]]="Y", "Gestionnaire de Flotte,", "")</f>
        <v/>
      </c>
      <c r="BK17" s="17"/>
      <c r="BL17" s="17" t="str">
        <f>IF(Tabelle24[[#This Row],[ABONNEMENT NEWSLETTER
via Mail Chimp]]="Y", "Newsletter Mailchimp,", "")</f>
        <v/>
      </c>
      <c r="BM17" s="17"/>
      <c r="BN17" s="17" t="str">
        <f>IF(Tabelle24[[#This Row],[ABONNEMENT MARKETING NEWSLETTERS
via Mail Chimp]]="Y", "Marketting Newsletter Mailchimp,", "")</f>
        <v/>
      </c>
      <c r="BO17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17" s="40" t="str">
        <f t="shared" si="0"/>
        <v/>
      </c>
    </row>
    <row r="18" spans="1:68" x14ac:dyDescent="0.25">
      <c r="A18" t="b">
        <f>FALSE</f>
        <v>0</v>
      </c>
      <c r="B18" s="17"/>
      <c r="C18" s="7" t="e">
        <f>VLOOKUP(Tabelle24[[#This Row],[N°Entreprise]],Societes!I18:J21,1,FALSE)</f>
        <v>#N/A</v>
      </c>
      <c r="D18" s="17"/>
      <c r="E18" s="17"/>
      <c r="F18" s="17"/>
      <c r="G18" s="17" t="str">
        <f>CONCATENATE(Tabelle24[[#This Row],[Nom]]," ",Tabelle24[[#This Row],[Prénom]])</f>
        <v xml:space="preserve"> </v>
      </c>
      <c r="H18" s="17"/>
      <c r="I18" s="7" t="str">
        <f>IF(Tabelle24[[#This Row],[Langue]]="NL","Dutch (BE) / Nederlands (BE)",IF(Tabelle24[[#This Row],[Langue]]="FR", "French (BE) / Français (BE)", "English"))</f>
        <v>English</v>
      </c>
      <c r="J18" s="17"/>
      <c r="K18" s="17"/>
      <c r="L18" s="17"/>
      <c r="M18" s="17"/>
      <c r="N18" s="17"/>
      <c r="O18" s="17"/>
      <c r="P18" s="17"/>
      <c r="Q18" s="17"/>
      <c r="R18" s="17"/>
      <c r="S18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18" s="17"/>
      <c r="U18" s="17"/>
      <c r="V18" s="17" t="str">
        <f>CONCATENATE(Tabelle24[[#This Row],[Livraison
Rue]]," ",Tabelle24[[#This Row],[Livraison
Numéro]])</f>
        <v xml:space="preserve"> </v>
      </c>
      <c r="W18" s="17"/>
      <c r="X18" s="17"/>
      <c r="Y18" s="17"/>
      <c r="Z18" s="17"/>
      <c r="AA18" s="17"/>
      <c r="AB18" s="17"/>
      <c r="AC18" s="17"/>
      <c r="AD18" s="7" t="str">
        <f>IF(Tabelle24[[#This Row],[RECEPTION MAG DIG B]]="Y", "Mag Dig,", "")</f>
        <v/>
      </c>
      <c r="AE18" s="17"/>
      <c r="AF18" s="17" t="str">
        <f>IF(Tabelle24[[#This Row],[INVITATION FED B]]="Y", "Fleet Executive Day,", "")</f>
        <v/>
      </c>
      <c r="AG18" s="17"/>
      <c r="AH18" s="17" t="str">
        <f>IF(Tabelle24[[#This Row],[INVITATION
FLEET DATING B]]="Y", "Fleet Dating,", "")</f>
        <v/>
      </c>
      <c r="AI18" s="17"/>
      <c r="AJ18" s="17" t="str">
        <f>IF(Tabelle24[[#This Row],[INVITATION FLEET OWNER OF THE YEAR B]]="Y", "Fleet Owner Of The Year,", "")</f>
        <v/>
      </c>
      <c r="AK18" s="17"/>
      <c r="AL18" s="17" t="str">
        <f>IF(Tabelle24[[#This Row],[INVITATION FLEET INNOVATION AWARDS B]]="Y", "Fleet Innovation Awards,", "")</f>
        <v/>
      </c>
      <c r="AM18" s="17"/>
      <c r="AN18" s="17" t="str">
        <f>IF(Tabelle24[[#This Row],[INVITATION AWARDS B]]="Y", "Awards,", "")</f>
        <v/>
      </c>
      <c r="AO18" s="17"/>
      <c r="AP18" s="17" t="str">
        <f>IF(Tabelle24[[#This Row],[INVITATION AWARDS B]]="Y", "Fleet Dealer,", "")</f>
        <v/>
      </c>
      <c r="AQ18" s="17"/>
      <c r="AR18" s="17"/>
      <c r="AS18" s="17"/>
      <c r="AT18" s="17" t="str">
        <f>IF(Tabelle24[[#This Row],[INVITATION L2FFA LUX]]="Y", "L2FFA,", "")</f>
        <v/>
      </c>
      <c r="AU18" s="17"/>
      <c r="AV18" s="17" t="str">
        <f>IF(Tabelle24[[#This Row],[PRIX L2FFA LUX]]="Y", "Prix L2FFA,", "")</f>
        <v/>
      </c>
      <c r="AW18" s="17"/>
      <c r="AX18" s="17" t="str">
        <f>IF(Tabelle24[[#This Row],[PRIX 1 L2FFA LUX]]="Y", "Prix 1 L2FFA,", "")</f>
        <v/>
      </c>
      <c r="AY18" s="17"/>
      <c r="AZ18" s="17" t="str">
        <f>IF(Tabelle24[[#This Row],[PRIX 2 L2FFA LUX ]]="Y", "Prix 2 L2FFA,", "")</f>
        <v/>
      </c>
      <c r="BA18" s="17"/>
      <c r="BB18" s="17" t="str">
        <f>IF(Tabelle24[[#This Row],[PRIX 3 L2FFA LUX]]="Y", "Prix 3 L2FFA,", "")</f>
        <v/>
      </c>
      <c r="BC18" s="17"/>
      <c r="BD18" s="17" t="str">
        <f>IF(Tabelle24[[#This Row],[PRIX 4 L2FFA LUX]]="Y", "Prix 4 L2FFA,", "")</f>
        <v/>
      </c>
      <c r="BE18" s="17"/>
      <c r="BF18" s="17" t="str">
        <f>IF(Tabelle24[[#This Row],[INVITATION TABLE DES EXPERTS LUX]]="Y", "Table des Experts,", "")</f>
        <v/>
      </c>
      <c r="BG18" s="17"/>
      <c r="BH18" s="17" t="str">
        <f>IF(Tabelle24[[#This Row],[INVITATION TEST-DRIVE LUX]]="Y", "Test-Drive,", "")</f>
        <v/>
      </c>
      <c r="BI18" s="17"/>
      <c r="BJ18" s="17" t="str">
        <f>IF(Tabelle24[[#This Row],[GESTIONNAIRE DE FLOTTE LUX]]="Y", "Gestionnaire de Flotte,", "")</f>
        <v/>
      </c>
      <c r="BK18" s="17"/>
      <c r="BL18" s="17" t="str">
        <f>IF(Tabelle24[[#This Row],[ABONNEMENT NEWSLETTER
via Mail Chimp]]="Y", "Newsletter Mailchimp,", "")</f>
        <v/>
      </c>
      <c r="BM18" s="17"/>
      <c r="BN18" s="17" t="str">
        <f>IF(Tabelle24[[#This Row],[ABONNEMENT MARKETING NEWSLETTERS
via Mail Chimp]]="Y", "Marketting Newsletter Mailchimp,", "")</f>
        <v/>
      </c>
      <c r="BO18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18" s="40" t="str">
        <f t="shared" si="0"/>
        <v/>
      </c>
    </row>
    <row r="19" spans="1:68" x14ac:dyDescent="0.25">
      <c r="A19" t="b">
        <f>FALSE</f>
        <v>0</v>
      </c>
      <c r="B19" s="17"/>
      <c r="C19" s="7" t="e">
        <f>VLOOKUP(Tabelle24[[#This Row],[N°Entreprise]],Societes!I19:J22,1,FALSE)</f>
        <v>#N/A</v>
      </c>
      <c r="D19" s="17"/>
      <c r="E19" s="17"/>
      <c r="F19" s="17"/>
      <c r="G19" s="17" t="str">
        <f>CONCATENATE(Tabelle24[[#This Row],[Nom]]," ",Tabelle24[[#This Row],[Prénom]])</f>
        <v xml:space="preserve"> </v>
      </c>
      <c r="H19" s="17"/>
      <c r="I19" s="7" t="str">
        <f>IF(Tabelle24[[#This Row],[Langue]]="NL","Dutch (BE) / Nederlands (BE)",IF(Tabelle24[[#This Row],[Langue]]="FR", "French (BE) / Français (BE)", "English"))</f>
        <v>English</v>
      </c>
      <c r="J19" s="17"/>
      <c r="K19" s="17"/>
      <c r="L19" s="17"/>
      <c r="M19" s="17"/>
      <c r="N19" s="17"/>
      <c r="O19" s="17"/>
      <c r="P19" s="17"/>
      <c r="Q19" s="17"/>
      <c r="R19" s="17"/>
      <c r="S19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19" s="17"/>
      <c r="U19" s="17"/>
      <c r="V19" s="17" t="str">
        <f>CONCATENATE(Tabelle24[[#This Row],[Livraison
Rue]]," ",Tabelle24[[#This Row],[Livraison
Numéro]])</f>
        <v xml:space="preserve"> </v>
      </c>
      <c r="W19" s="17"/>
      <c r="X19" s="17"/>
      <c r="Y19" s="17"/>
      <c r="Z19" s="17"/>
      <c r="AA19" s="17"/>
      <c r="AB19" s="17"/>
      <c r="AC19" s="17"/>
      <c r="AD19" s="7" t="str">
        <f>IF(Tabelle24[[#This Row],[RECEPTION MAG DIG B]]="Y", "Mag Dig,", "")</f>
        <v/>
      </c>
      <c r="AE19" s="17"/>
      <c r="AF19" s="17" t="str">
        <f>IF(Tabelle24[[#This Row],[INVITATION FED B]]="Y", "Fleet Executive Day,", "")</f>
        <v/>
      </c>
      <c r="AG19" s="17"/>
      <c r="AH19" s="17" t="str">
        <f>IF(Tabelle24[[#This Row],[INVITATION
FLEET DATING B]]="Y", "Fleet Dating,", "")</f>
        <v/>
      </c>
      <c r="AI19" s="17"/>
      <c r="AJ19" s="17" t="str">
        <f>IF(Tabelle24[[#This Row],[INVITATION FLEET OWNER OF THE YEAR B]]="Y", "Fleet Owner Of The Year,", "")</f>
        <v/>
      </c>
      <c r="AK19" s="17"/>
      <c r="AL19" s="17" t="str">
        <f>IF(Tabelle24[[#This Row],[INVITATION FLEET INNOVATION AWARDS B]]="Y", "Fleet Innovation Awards,", "")</f>
        <v/>
      </c>
      <c r="AM19" s="17"/>
      <c r="AN19" s="17" t="str">
        <f>IF(Tabelle24[[#This Row],[INVITATION AWARDS B]]="Y", "Awards,", "")</f>
        <v/>
      </c>
      <c r="AO19" s="17"/>
      <c r="AP19" s="17" t="str">
        <f>IF(Tabelle24[[#This Row],[INVITATION AWARDS B]]="Y", "Fleet Dealer,", "")</f>
        <v/>
      </c>
      <c r="AQ19" s="17"/>
      <c r="AR19" s="17"/>
      <c r="AS19" s="17"/>
      <c r="AT19" s="17" t="str">
        <f>IF(Tabelle24[[#This Row],[INVITATION L2FFA LUX]]="Y", "L2FFA,", "")</f>
        <v/>
      </c>
      <c r="AU19" s="17"/>
      <c r="AV19" s="17" t="str">
        <f>IF(Tabelle24[[#This Row],[PRIX L2FFA LUX]]="Y", "Prix L2FFA,", "")</f>
        <v/>
      </c>
      <c r="AW19" s="17"/>
      <c r="AX19" s="17" t="str">
        <f>IF(Tabelle24[[#This Row],[PRIX 1 L2FFA LUX]]="Y", "Prix 1 L2FFA,", "")</f>
        <v/>
      </c>
      <c r="AY19" s="17"/>
      <c r="AZ19" s="17" t="str">
        <f>IF(Tabelle24[[#This Row],[PRIX 2 L2FFA LUX ]]="Y", "Prix 2 L2FFA,", "")</f>
        <v/>
      </c>
      <c r="BA19" s="17"/>
      <c r="BB19" s="17" t="str">
        <f>IF(Tabelle24[[#This Row],[PRIX 3 L2FFA LUX]]="Y", "Prix 3 L2FFA,", "")</f>
        <v/>
      </c>
      <c r="BC19" s="17"/>
      <c r="BD19" s="17" t="str">
        <f>IF(Tabelle24[[#This Row],[PRIX 4 L2FFA LUX]]="Y", "Prix 4 L2FFA,", "")</f>
        <v/>
      </c>
      <c r="BE19" s="17"/>
      <c r="BF19" s="17" t="str">
        <f>IF(Tabelle24[[#This Row],[INVITATION TABLE DES EXPERTS LUX]]="Y", "Table des Experts,", "")</f>
        <v/>
      </c>
      <c r="BG19" s="17"/>
      <c r="BH19" s="17" t="str">
        <f>IF(Tabelle24[[#This Row],[INVITATION TEST-DRIVE LUX]]="Y", "Test-Drive,", "")</f>
        <v/>
      </c>
      <c r="BI19" s="17"/>
      <c r="BJ19" s="17" t="str">
        <f>IF(Tabelle24[[#This Row],[GESTIONNAIRE DE FLOTTE LUX]]="Y", "Gestionnaire de Flotte,", "")</f>
        <v/>
      </c>
      <c r="BK19" s="17"/>
      <c r="BL19" s="17" t="str">
        <f>IF(Tabelle24[[#This Row],[ABONNEMENT NEWSLETTER
via Mail Chimp]]="Y", "Newsletter Mailchimp,", "")</f>
        <v/>
      </c>
      <c r="BM19" s="17"/>
      <c r="BN19" s="17" t="str">
        <f>IF(Tabelle24[[#This Row],[ABONNEMENT MARKETING NEWSLETTERS
via Mail Chimp]]="Y", "Marketting Newsletter Mailchimp,", "")</f>
        <v/>
      </c>
      <c r="BO19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19" s="40" t="str">
        <f t="shared" si="0"/>
        <v/>
      </c>
    </row>
    <row r="20" spans="1:68" x14ac:dyDescent="0.25">
      <c r="A20" t="b">
        <f>FALSE</f>
        <v>0</v>
      </c>
      <c r="B20" s="17"/>
      <c r="C20" s="7" t="e">
        <f>VLOOKUP(Tabelle24[[#This Row],[N°Entreprise]],Societes!I20:J23,1,FALSE)</f>
        <v>#N/A</v>
      </c>
      <c r="D20" s="17"/>
      <c r="E20" s="17"/>
      <c r="F20" s="17"/>
      <c r="G20" s="17" t="str">
        <f>CONCATENATE(Tabelle24[[#This Row],[Nom]]," ",Tabelle24[[#This Row],[Prénom]])</f>
        <v xml:space="preserve"> </v>
      </c>
      <c r="H20" s="17"/>
      <c r="I20" s="7" t="str">
        <f>IF(Tabelle24[[#This Row],[Langue]]="NL","Dutch (BE) / Nederlands (BE)",IF(Tabelle24[[#This Row],[Langue]]="FR", "French (BE) / Français (BE)", "English"))</f>
        <v>English</v>
      </c>
      <c r="J20" s="17"/>
      <c r="K20" s="17"/>
      <c r="L20" s="17"/>
      <c r="M20" s="17"/>
      <c r="N20" s="17"/>
      <c r="O20" s="17"/>
      <c r="P20" s="17"/>
      <c r="Q20" s="17"/>
      <c r="R20" s="17"/>
      <c r="S20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20" s="17"/>
      <c r="U20" s="17"/>
      <c r="V20" s="17" t="str">
        <f>CONCATENATE(Tabelle24[[#This Row],[Livraison
Rue]]," ",Tabelle24[[#This Row],[Livraison
Numéro]])</f>
        <v xml:space="preserve"> </v>
      </c>
      <c r="W20" s="17"/>
      <c r="X20" s="17"/>
      <c r="Y20" s="17"/>
      <c r="Z20" s="17"/>
      <c r="AA20" s="17"/>
      <c r="AB20" s="17"/>
      <c r="AC20" s="17"/>
      <c r="AD20" s="7" t="str">
        <f>IF(Tabelle24[[#This Row],[RECEPTION MAG DIG B]]="Y", "Mag Dig,", "")</f>
        <v/>
      </c>
      <c r="AE20" s="17"/>
      <c r="AF20" s="17" t="str">
        <f>IF(Tabelle24[[#This Row],[INVITATION FED B]]="Y", "Fleet Executive Day,", "")</f>
        <v/>
      </c>
      <c r="AG20" s="17"/>
      <c r="AH20" s="17" t="str">
        <f>IF(Tabelle24[[#This Row],[INVITATION
FLEET DATING B]]="Y", "Fleet Dating,", "")</f>
        <v/>
      </c>
      <c r="AI20" s="17"/>
      <c r="AJ20" s="17" t="str">
        <f>IF(Tabelle24[[#This Row],[INVITATION FLEET OWNER OF THE YEAR B]]="Y", "Fleet Owner Of The Year,", "")</f>
        <v/>
      </c>
      <c r="AK20" s="17"/>
      <c r="AL20" s="17" t="str">
        <f>IF(Tabelle24[[#This Row],[INVITATION FLEET INNOVATION AWARDS B]]="Y", "Fleet Innovation Awards,", "")</f>
        <v/>
      </c>
      <c r="AM20" s="17"/>
      <c r="AN20" s="17" t="str">
        <f>IF(Tabelle24[[#This Row],[INVITATION AWARDS B]]="Y", "Awards,", "")</f>
        <v/>
      </c>
      <c r="AO20" s="17"/>
      <c r="AP20" s="17" t="str">
        <f>IF(Tabelle24[[#This Row],[INVITATION AWARDS B]]="Y", "Fleet Dealer,", "")</f>
        <v/>
      </c>
      <c r="AQ20" s="17"/>
      <c r="AR20" s="17"/>
      <c r="AS20" s="17"/>
      <c r="AT20" s="17" t="str">
        <f>IF(Tabelle24[[#This Row],[INVITATION L2FFA LUX]]="Y", "L2FFA,", "")</f>
        <v/>
      </c>
      <c r="AU20" s="17"/>
      <c r="AV20" s="17" t="str">
        <f>IF(Tabelle24[[#This Row],[PRIX L2FFA LUX]]="Y", "Prix L2FFA,", "")</f>
        <v/>
      </c>
      <c r="AW20" s="17"/>
      <c r="AX20" s="17" t="str">
        <f>IF(Tabelle24[[#This Row],[PRIX 1 L2FFA LUX]]="Y", "Prix 1 L2FFA,", "")</f>
        <v/>
      </c>
      <c r="AY20" s="17"/>
      <c r="AZ20" s="17" t="str">
        <f>IF(Tabelle24[[#This Row],[PRIX 2 L2FFA LUX ]]="Y", "Prix 2 L2FFA,", "")</f>
        <v/>
      </c>
      <c r="BA20" s="17"/>
      <c r="BB20" s="17" t="str">
        <f>IF(Tabelle24[[#This Row],[PRIX 3 L2FFA LUX]]="Y", "Prix 3 L2FFA,", "")</f>
        <v/>
      </c>
      <c r="BC20" s="17"/>
      <c r="BD20" s="17" t="str">
        <f>IF(Tabelle24[[#This Row],[PRIX 4 L2FFA LUX]]="Y", "Prix 4 L2FFA,", "")</f>
        <v/>
      </c>
      <c r="BE20" s="17"/>
      <c r="BF20" s="17" t="str">
        <f>IF(Tabelle24[[#This Row],[INVITATION TABLE DES EXPERTS LUX]]="Y", "Table des Experts,", "")</f>
        <v/>
      </c>
      <c r="BG20" s="17"/>
      <c r="BH20" s="17" t="str">
        <f>IF(Tabelle24[[#This Row],[INVITATION TEST-DRIVE LUX]]="Y", "Test-Drive,", "")</f>
        <v/>
      </c>
      <c r="BI20" s="17"/>
      <c r="BJ20" s="17" t="str">
        <f>IF(Tabelle24[[#This Row],[GESTIONNAIRE DE FLOTTE LUX]]="Y", "Gestionnaire de Flotte,", "")</f>
        <v/>
      </c>
      <c r="BK20" s="17"/>
      <c r="BL20" s="17" t="str">
        <f>IF(Tabelle24[[#This Row],[ABONNEMENT NEWSLETTER
via Mail Chimp]]="Y", "Newsletter Mailchimp,", "")</f>
        <v/>
      </c>
      <c r="BM20" s="17"/>
      <c r="BN20" s="17" t="str">
        <f>IF(Tabelle24[[#This Row],[ABONNEMENT MARKETING NEWSLETTERS
via Mail Chimp]]="Y", "Marketting Newsletter Mailchimp,", "")</f>
        <v/>
      </c>
      <c r="BO20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20" s="40" t="str">
        <f t="shared" si="0"/>
        <v/>
      </c>
    </row>
    <row r="21" spans="1:68" x14ac:dyDescent="0.25">
      <c r="A21" t="b">
        <f>FALSE</f>
        <v>0</v>
      </c>
      <c r="B21" s="17"/>
      <c r="C21" s="7" t="e">
        <f>VLOOKUP(Tabelle24[[#This Row],[N°Entreprise]],Societes!I21:J24,1,FALSE)</f>
        <v>#N/A</v>
      </c>
      <c r="D21" s="17"/>
      <c r="E21" s="17"/>
      <c r="F21" s="17"/>
      <c r="G21" s="17" t="str">
        <f>CONCATENATE(Tabelle24[[#This Row],[Nom]]," ",Tabelle24[[#This Row],[Prénom]])</f>
        <v xml:space="preserve"> </v>
      </c>
      <c r="H21" s="17"/>
      <c r="I21" s="7" t="str">
        <f>IF(Tabelle24[[#This Row],[Langue]]="NL","Dutch (BE) / Nederlands (BE)",IF(Tabelle24[[#This Row],[Langue]]="FR", "French (BE) / Français (BE)", "English"))</f>
        <v>English</v>
      </c>
      <c r="J21" s="17"/>
      <c r="K21" s="17"/>
      <c r="L21" s="17"/>
      <c r="M21" s="17"/>
      <c r="N21" s="17"/>
      <c r="O21" s="17"/>
      <c r="P21" s="17"/>
      <c r="Q21" s="17"/>
      <c r="R21" s="17"/>
      <c r="S21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21" s="17"/>
      <c r="U21" s="17"/>
      <c r="V21" s="17" t="str">
        <f>CONCATENATE(Tabelle24[[#This Row],[Livraison
Rue]]," ",Tabelle24[[#This Row],[Livraison
Numéro]])</f>
        <v xml:space="preserve"> </v>
      </c>
      <c r="W21" s="17"/>
      <c r="X21" s="17"/>
      <c r="Y21" s="17"/>
      <c r="Z21" s="17"/>
      <c r="AA21" s="17"/>
      <c r="AB21" s="17"/>
      <c r="AC21" s="17"/>
      <c r="AD21" s="7" t="str">
        <f>IF(Tabelle24[[#This Row],[RECEPTION MAG DIG B]]="Y", "Mag Dig,", "")</f>
        <v/>
      </c>
      <c r="AE21" s="17"/>
      <c r="AF21" s="17" t="str">
        <f>IF(Tabelle24[[#This Row],[INVITATION FED B]]="Y", "Fleet Executive Day,", "")</f>
        <v/>
      </c>
      <c r="AG21" s="17"/>
      <c r="AH21" s="17" t="str">
        <f>IF(Tabelle24[[#This Row],[INVITATION
FLEET DATING B]]="Y", "Fleet Dating,", "")</f>
        <v/>
      </c>
      <c r="AI21" s="17"/>
      <c r="AJ21" s="17" t="str">
        <f>IF(Tabelle24[[#This Row],[INVITATION FLEET OWNER OF THE YEAR B]]="Y", "Fleet Owner Of The Year,", "")</f>
        <v/>
      </c>
      <c r="AK21" s="17"/>
      <c r="AL21" s="17" t="str">
        <f>IF(Tabelle24[[#This Row],[INVITATION FLEET INNOVATION AWARDS B]]="Y", "Fleet Innovation Awards,", "")</f>
        <v/>
      </c>
      <c r="AM21" s="17"/>
      <c r="AN21" s="17" t="str">
        <f>IF(Tabelle24[[#This Row],[INVITATION AWARDS B]]="Y", "Awards,", "")</f>
        <v/>
      </c>
      <c r="AO21" s="17"/>
      <c r="AP21" s="17" t="str">
        <f>IF(Tabelle24[[#This Row],[INVITATION AWARDS B]]="Y", "Fleet Dealer,", "")</f>
        <v/>
      </c>
      <c r="AQ21" s="17"/>
      <c r="AR21" s="17"/>
      <c r="AS21" s="17"/>
      <c r="AT21" s="17" t="str">
        <f>IF(Tabelle24[[#This Row],[INVITATION L2FFA LUX]]="Y", "L2FFA,", "")</f>
        <v/>
      </c>
      <c r="AU21" s="17"/>
      <c r="AV21" s="17" t="str">
        <f>IF(Tabelle24[[#This Row],[PRIX L2FFA LUX]]="Y", "Prix L2FFA,", "")</f>
        <v/>
      </c>
      <c r="AW21" s="17"/>
      <c r="AX21" s="17" t="str">
        <f>IF(Tabelle24[[#This Row],[PRIX 1 L2FFA LUX]]="Y", "Prix 1 L2FFA,", "")</f>
        <v/>
      </c>
      <c r="AY21" s="17"/>
      <c r="AZ21" s="17" t="str">
        <f>IF(Tabelle24[[#This Row],[PRIX 2 L2FFA LUX ]]="Y", "Prix 2 L2FFA,", "")</f>
        <v/>
      </c>
      <c r="BA21" s="17"/>
      <c r="BB21" s="17" t="str">
        <f>IF(Tabelle24[[#This Row],[PRIX 3 L2FFA LUX]]="Y", "Prix 3 L2FFA,", "")</f>
        <v/>
      </c>
      <c r="BC21" s="17"/>
      <c r="BD21" s="17" t="str">
        <f>IF(Tabelle24[[#This Row],[PRIX 4 L2FFA LUX]]="Y", "Prix 4 L2FFA,", "")</f>
        <v/>
      </c>
      <c r="BE21" s="17"/>
      <c r="BF21" s="17" t="str">
        <f>IF(Tabelle24[[#This Row],[INVITATION TABLE DES EXPERTS LUX]]="Y", "Table des Experts,", "")</f>
        <v/>
      </c>
      <c r="BG21" s="17"/>
      <c r="BH21" s="17" t="str">
        <f>IF(Tabelle24[[#This Row],[INVITATION TEST-DRIVE LUX]]="Y", "Test-Drive,", "")</f>
        <v/>
      </c>
      <c r="BI21" s="17"/>
      <c r="BJ21" s="17" t="str">
        <f>IF(Tabelle24[[#This Row],[GESTIONNAIRE DE FLOTTE LUX]]="Y", "Gestionnaire de Flotte,", "")</f>
        <v/>
      </c>
      <c r="BK21" s="17"/>
      <c r="BL21" s="17" t="str">
        <f>IF(Tabelle24[[#This Row],[ABONNEMENT NEWSLETTER
via Mail Chimp]]="Y", "Newsletter Mailchimp,", "")</f>
        <v/>
      </c>
      <c r="BM21" s="17"/>
      <c r="BN21" s="17" t="str">
        <f>IF(Tabelle24[[#This Row],[ABONNEMENT MARKETING NEWSLETTERS
via Mail Chimp]]="Y", "Marketting Newsletter Mailchimp,", "")</f>
        <v/>
      </c>
      <c r="BO21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21" s="40" t="str">
        <f t="shared" si="0"/>
        <v/>
      </c>
    </row>
    <row r="22" spans="1:68" x14ac:dyDescent="0.25">
      <c r="A22" t="b">
        <f>FALSE</f>
        <v>0</v>
      </c>
      <c r="B22" s="17"/>
      <c r="C22" s="7" t="e">
        <f>VLOOKUP(Tabelle24[[#This Row],[N°Entreprise]],Societes!I22:J25,1,FALSE)</f>
        <v>#N/A</v>
      </c>
      <c r="D22" s="17"/>
      <c r="E22" s="17"/>
      <c r="F22" s="17"/>
      <c r="G22" s="17" t="str">
        <f>CONCATENATE(Tabelle24[[#This Row],[Nom]]," ",Tabelle24[[#This Row],[Prénom]])</f>
        <v xml:space="preserve"> </v>
      </c>
      <c r="H22" s="17"/>
      <c r="I22" s="7" t="str">
        <f>IF(Tabelle24[[#This Row],[Langue]]="NL","Dutch (BE) / Nederlands (BE)",IF(Tabelle24[[#This Row],[Langue]]="FR", "French (BE) / Français (BE)", "English"))</f>
        <v>English</v>
      </c>
      <c r="J22" s="17"/>
      <c r="K22" s="17"/>
      <c r="L22" s="17"/>
      <c r="M22" s="17"/>
      <c r="N22" s="17"/>
      <c r="O22" s="17"/>
      <c r="P22" s="17"/>
      <c r="Q22" s="17"/>
      <c r="R22" s="17"/>
      <c r="S22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22" s="17"/>
      <c r="U22" s="17"/>
      <c r="V22" s="17" t="str">
        <f>CONCATENATE(Tabelle24[[#This Row],[Livraison
Rue]]," ",Tabelle24[[#This Row],[Livraison
Numéro]])</f>
        <v xml:space="preserve"> </v>
      </c>
      <c r="W22" s="17"/>
      <c r="X22" s="17"/>
      <c r="Y22" s="17"/>
      <c r="Z22" s="17"/>
      <c r="AA22" s="17"/>
      <c r="AB22" s="17"/>
      <c r="AC22" s="17"/>
      <c r="AD22" s="7" t="str">
        <f>IF(Tabelle24[[#This Row],[RECEPTION MAG DIG B]]="Y", "Mag Dig,", "")</f>
        <v/>
      </c>
      <c r="AE22" s="17"/>
      <c r="AF22" s="17" t="str">
        <f>IF(Tabelle24[[#This Row],[INVITATION FED B]]="Y", "Fleet Executive Day,", "")</f>
        <v/>
      </c>
      <c r="AG22" s="17"/>
      <c r="AH22" s="17" t="str">
        <f>IF(Tabelle24[[#This Row],[INVITATION
FLEET DATING B]]="Y", "Fleet Dating,", "")</f>
        <v/>
      </c>
      <c r="AI22" s="17"/>
      <c r="AJ22" s="17" t="str">
        <f>IF(Tabelle24[[#This Row],[INVITATION FLEET OWNER OF THE YEAR B]]="Y", "Fleet Owner Of The Year,", "")</f>
        <v/>
      </c>
      <c r="AK22" s="17"/>
      <c r="AL22" s="17" t="str">
        <f>IF(Tabelle24[[#This Row],[INVITATION FLEET INNOVATION AWARDS B]]="Y", "Fleet Innovation Awards,", "")</f>
        <v/>
      </c>
      <c r="AM22" s="17"/>
      <c r="AN22" s="17" t="str">
        <f>IF(Tabelle24[[#This Row],[INVITATION AWARDS B]]="Y", "Awards,", "")</f>
        <v/>
      </c>
      <c r="AO22" s="17"/>
      <c r="AP22" s="17" t="str">
        <f>IF(Tabelle24[[#This Row],[INVITATION AWARDS B]]="Y", "Fleet Dealer,", "")</f>
        <v/>
      </c>
      <c r="AQ22" s="17"/>
      <c r="AR22" s="17"/>
      <c r="AS22" s="17"/>
      <c r="AT22" s="17" t="str">
        <f>IF(Tabelle24[[#This Row],[INVITATION L2FFA LUX]]="Y", "L2FFA,", "")</f>
        <v/>
      </c>
      <c r="AU22" s="17"/>
      <c r="AV22" s="17" t="str">
        <f>IF(Tabelle24[[#This Row],[PRIX L2FFA LUX]]="Y", "Prix L2FFA,", "")</f>
        <v/>
      </c>
      <c r="AW22" s="17"/>
      <c r="AX22" s="17" t="str">
        <f>IF(Tabelle24[[#This Row],[PRIX 1 L2FFA LUX]]="Y", "Prix 1 L2FFA,", "")</f>
        <v/>
      </c>
      <c r="AY22" s="17"/>
      <c r="AZ22" s="17" t="str">
        <f>IF(Tabelle24[[#This Row],[PRIX 2 L2FFA LUX ]]="Y", "Prix 2 L2FFA,", "")</f>
        <v/>
      </c>
      <c r="BA22" s="17"/>
      <c r="BB22" s="17" t="str">
        <f>IF(Tabelle24[[#This Row],[PRIX 3 L2FFA LUX]]="Y", "Prix 3 L2FFA,", "")</f>
        <v/>
      </c>
      <c r="BC22" s="17"/>
      <c r="BD22" s="17" t="str">
        <f>IF(Tabelle24[[#This Row],[PRIX 4 L2FFA LUX]]="Y", "Prix 4 L2FFA,", "")</f>
        <v/>
      </c>
      <c r="BE22" s="17"/>
      <c r="BF22" s="17" t="str">
        <f>IF(Tabelle24[[#This Row],[INVITATION TABLE DES EXPERTS LUX]]="Y", "Table des Experts,", "")</f>
        <v/>
      </c>
      <c r="BG22" s="17"/>
      <c r="BH22" s="17" t="str">
        <f>IF(Tabelle24[[#This Row],[INVITATION TEST-DRIVE LUX]]="Y", "Test-Drive,", "")</f>
        <v/>
      </c>
      <c r="BI22" s="17"/>
      <c r="BJ22" s="17" t="str">
        <f>IF(Tabelle24[[#This Row],[GESTIONNAIRE DE FLOTTE LUX]]="Y", "Gestionnaire de Flotte,", "")</f>
        <v/>
      </c>
      <c r="BK22" s="17"/>
      <c r="BL22" s="17" t="str">
        <f>IF(Tabelle24[[#This Row],[ABONNEMENT NEWSLETTER
via Mail Chimp]]="Y", "Newsletter Mailchimp,", "")</f>
        <v/>
      </c>
      <c r="BM22" s="17"/>
      <c r="BN22" s="17" t="str">
        <f>IF(Tabelle24[[#This Row],[ABONNEMENT MARKETING NEWSLETTERS
via Mail Chimp]]="Y", "Marketting Newsletter Mailchimp,", "")</f>
        <v/>
      </c>
      <c r="BO22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22" s="40" t="str">
        <f t="shared" si="0"/>
        <v/>
      </c>
    </row>
    <row r="23" spans="1:68" x14ac:dyDescent="0.25">
      <c r="A23" t="b">
        <f>FALSE</f>
        <v>0</v>
      </c>
      <c r="B23" s="17"/>
      <c r="C23" s="7" t="e">
        <f>VLOOKUP(Tabelle24[[#This Row],[N°Entreprise]],Societes!I23:J26,1,FALSE)</f>
        <v>#N/A</v>
      </c>
      <c r="D23" s="17"/>
      <c r="E23" s="17"/>
      <c r="F23" s="17"/>
      <c r="G23" s="17" t="str">
        <f>CONCATENATE(Tabelle24[[#This Row],[Nom]]," ",Tabelle24[[#This Row],[Prénom]])</f>
        <v xml:space="preserve"> </v>
      </c>
      <c r="H23" s="17"/>
      <c r="I23" s="7" t="str">
        <f>IF(Tabelle24[[#This Row],[Langue]]="NL","Dutch (BE) / Nederlands (BE)",IF(Tabelle24[[#This Row],[Langue]]="FR", "French (BE) / Français (BE)", "English"))</f>
        <v>English</v>
      </c>
      <c r="J23" s="17"/>
      <c r="K23" s="17"/>
      <c r="L23" s="17"/>
      <c r="M23" s="17"/>
      <c r="N23" s="17"/>
      <c r="O23" s="17"/>
      <c r="P23" s="17"/>
      <c r="Q23" s="17"/>
      <c r="R23" s="17"/>
      <c r="S23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23" s="17"/>
      <c r="U23" s="17"/>
      <c r="V23" s="17" t="str">
        <f>CONCATENATE(Tabelle24[[#This Row],[Livraison
Rue]]," ",Tabelle24[[#This Row],[Livraison
Numéro]])</f>
        <v xml:space="preserve"> </v>
      </c>
      <c r="W23" s="17"/>
      <c r="X23" s="17"/>
      <c r="Y23" s="17"/>
      <c r="Z23" s="17"/>
      <c r="AA23" s="17"/>
      <c r="AB23" s="17"/>
      <c r="AC23" s="17"/>
      <c r="AD23" s="7" t="str">
        <f>IF(Tabelle24[[#This Row],[RECEPTION MAG DIG B]]="Y", "Mag Dig,", "")</f>
        <v/>
      </c>
      <c r="AE23" s="17"/>
      <c r="AF23" s="17" t="str">
        <f>IF(Tabelle24[[#This Row],[INVITATION FED B]]="Y", "Fleet Executive Day,", "")</f>
        <v/>
      </c>
      <c r="AG23" s="17"/>
      <c r="AH23" s="17" t="str">
        <f>IF(Tabelle24[[#This Row],[INVITATION
FLEET DATING B]]="Y", "Fleet Dating,", "")</f>
        <v/>
      </c>
      <c r="AI23" s="17"/>
      <c r="AJ23" s="17" t="str">
        <f>IF(Tabelle24[[#This Row],[INVITATION FLEET OWNER OF THE YEAR B]]="Y", "Fleet Owner Of The Year,", "")</f>
        <v/>
      </c>
      <c r="AK23" s="17"/>
      <c r="AL23" s="17" t="str">
        <f>IF(Tabelle24[[#This Row],[INVITATION FLEET INNOVATION AWARDS B]]="Y", "Fleet Innovation Awards,", "")</f>
        <v/>
      </c>
      <c r="AM23" s="17"/>
      <c r="AN23" s="17" t="str">
        <f>IF(Tabelle24[[#This Row],[INVITATION AWARDS B]]="Y", "Awards,", "")</f>
        <v/>
      </c>
      <c r="AO23" s="17"/>
      <c r="AP23" s="17" t="str">
        <f>IF(Tabelle24[[#This Row],[INVITATION AWARDS B]]="Y", "Fleet Dealer,", "")</f>
        <v/>
      </c>
      <c r="AQ23" s="17"/>
      <c r="AR23" s="17"/>
      <c r="AS23" s="17"/>
      <c r="AT23" s="17" t="str">
        <f>IF(Tabelle24[[#This Row],[INVITATION L2FFA LUX]]="Y", "L2FFA,", "")</f>
        <v/>
      </c>
      <c r="AU23" s="17"/>
      <c r="AV23" s="17" t="str">
        <f>IF(Tabelle24[[#This Row],[PRIX L2FFA LUX]]="Y", "Prix L2FFA,", "")</f>
        <v/>
      </c>
      <c r="AW23" s="17"/>
      <c r="AX23" s="17" t="str">
        <f>IF(Tabelle24[[#This Row],[PRIX 1 L2FFA LUX]]="Y", "Prix 1 L2FFA,", "")</f>
        <v/>
      </c>
      <c r="AY23" s="17"/>
      <c r="AZ23" s="17" t="str">
        <f>IF(Tabelle24[[#This Row],[PRIX 2 L2FFA LUX ]]="Y", "Prix 2 L2FFA,", "")</f>
        <v/>
      </c>
      <c r="BA23" s="17"/>
      <c r="BB23" s="17" t="str">
        <f>IF(Tabelle24[[#This Row],[PRIX 3 L2FFA LUX]]="Y", "Prix 3 L2FFA,", "")</f>
        <v/>
      </c>
      <c r="BC23" s="17"/>
      <c r="BD23" s="17" t="str">
        <f>IF(Tabelle24[[#This Row],[PRIX 4 L2FFA LUX]]="Y", "Prix 4 L2FFA,", "")</f>
        <v/>
      </c>
      <c r="BE23" s="17"/>
      <c r="BF23" s="17" t="str">
        <f>IF(Tabelle24[[#This Row],[INVITATION TABLE DES EXPERTS LUX]]="Y", "Table des Experts,", "")</f>
        <v/>
      </c>
      <c r="BG23" s="17"/>
      <c r="BH23" s="17" t="str">
        <f>IF(Tabelle24[[#This Row],[INVITATION TEST-DRIVE LUX]]="Y", "Test-Drive,", "")</f>
        <v/>
      </c>
      <c r="BI23" s="17"/>
      <c r="BJ23" s="17" t="str">
        <f>IF(Tabelle24[[#This Row],[GESTIONNAIRE DE FLOTTE LUX]]="Y", "Gestionnaire de Flotte,", "")</f>
        <v/>
      </c>
      <c r="BK23" s="17"/>
      <c r="BL23" s="17" t="str">
        <f>IF(Tabelle24[[#This Row],[ABONNEMENT NEWSLETTER
via Mail Chimp]]="Y", "Newsletter Mailchimp,", "")</f>
        <v/>
      </c>
      <c r="BM23" s="17"/>
      <c r="BN23" s="17" t="str">
        <f>IF(Tabelle24[[#This Row],[ABONNEMENT MARKETING NEWSLETTERS
via Mail Chimp]]="Y", "Marketting Newsletter Mailchimp,", "")</f>
        <v/>
      </c>
      <c r="BO23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23" s="40" t="str">
        <f t="shared" si="0"/>
        <v/>
      </c>
    </row>
    <row r="24" spans="1:68" x14ac:dyDescent="0.25">
      <c r="A24" t="b">
        <f>FALSE</f>
        <v>0</v>
      </c>
      <c r="B24" s="17"/>
      <c r="C24" s="7" t="e">
        <f>VLOOKUP(Tabelle24[[#This Row],[N°Entreprise]],Societes!I24:J27,1,FALSE)</f>
        <v>#N/A</v>
      </c>
      <c r="D24" s="17"/>
      <c r="E24" s="17"/>
      <c r="F24" s="17"/>
      <c r="G24" s="17" t="str">
        <f>CONCATENATE(Tabelle24[[#This Row],[Nom]]," ",Tabelle24[[#This Row],[Prénom]])</f>
        <v xml:space="preserve"> </v>
      </c>
      <c r="H24" s="17"/>
      <c r="I24" s="7" t="str">
        <f>IF(Tabelle24[[#This Row],[Langue]]="NL","Dutch (BE) / Nederlands (BE)",IF(Tabelle24[[#This Row],[Langue]]="FR", "French (BE) / Français (BE)", "English"))</f>
        <v>English</v>
      </c>
      <c r="J24" s="17"/>
      <c r="K24" s="17"/>
      <c r="L24" s="17"/>
      <c r="M24" s="17"/>
      <c r="N24" s="17"/>
      <c r="O24" s="17"/>
      <c r="P24" s="17"/>
      <c r="Q24" s="17"/>
      <c r="R24" s="17"/>
      <c r="S24" s="7" t="str">
        <f>CONCATENATE("Facebook : ",Tabelle24[[#This Row],[Facebook]],"
Linked-In : ",Tabelle24[[#This Row],[Linked-In]],"
Twitter : ",Tabelle24[[#This Row],[Twitter]],"
Instagram : ",Tabelle24[[#This Row],[Instagram]],"
Snapchat : ",Tabelle24[[#This Row],[Snapchat]])</f>
        <v xml:space="preserve">Facebook : 
Linked-In : 
Twitter : 
Instagram : 
Snapchat : </v>
      </c>
      <c r="T24" s="17"/>
      <c r="U24" s="17"/>
      <c r="V24" s="17" t="str">
        <f>CONCATENATE(Tabelle24[[#This Row],[Livraison
Rue]]," ",Tabelle24[[#This Row],[Livraison
Numéro]])</f>
        <v xml:space="preserve"> </v>
      </c>
      <c r="W24" s="17"/>
      <c r="X24" s="17"/>
      <c r="Y24" s="17"/>
      <c r="Z24" s="17"/>
      <c r="AA24" s="17"/>
      <c r="AB24" s="17"/>
      <c r="AC24" s="17"/>
      <c r="AD24" s="7" t="str">
        <f>IF(Tabelle24[[#This Row],[RECEPTION MAG DIG B]]="Y", "Mag Dig,", "")</f>
        <v/>
      </c>
      <c r="AE24" s="17"/>
      <c r="AF24" s="17" t="str">
        <f>IF(Tabelle24[[#This Row],[INVITATION FED B]]="Y", "Fleet Executive Day,", "")</f>
        <v/>
      </c>
      <c r="AG24" s="17"/>
      <c r="AH24" s="17" t="str">
        <f>IF(Tabelle24[[#This Row],[INVITATION
FLEET DATING B]]="Y", "Fleet Dating,", "")</f>
        <v/>
      </c>
      <c r="AI24" s="17"/>
      <c r="AJ24" s="17" t="str">
        <f>IF(Tabelle24[[#This Row],[INVITATION FLEET OWNER OF THE YEAR B]]="Y", "Fleet Owner Of The Year,", "")</f>
        <v/>
      </c>
      <c r="AK24" s="17"/>
      <c r="AL24" s="17" t="str">
        <f>IF(Tabelle24[[#This Row],[INVITATION FLEET INNOVATION AWARDS B]]="Y", "Fleet Innovation Awards,", "")</f>
        <v/>
      </c>
      <c r="AM24" s="17"/>
      <c r="AN24" s="17" t="str">
        <f>IF(Tabelle24[[#This Row],[INVITATION AWARDS B]]="Y", "Awards,", "")</f>
        <v/>
      </c>
      <c r="AO24" s="17"/>
      <c r="AP24" s="17" t="str">
        <f>IF(Tabelle24[[#This Row],[INVITATION AWARDS B]]="Y", "Fleet Dealer,", "")</f>
        <v/>
      </c>
      <c r="AQ24" s="17"/>
      <c r="AR24" s="17"/>
      <c r="AS24" s="17"/>
      <c r="AT24" s="17" t="str">
        <f>IF(Tabelle24[[#This Row],[INVITATION L2FFA LUX]]="Y", "L2FFA,", "")</f>
        <v/>
      </c>
      <c r="AU24" s="17"/>
      <c r="AV24" s="17" t="str">
        <f>IF(Tabelle24[[#This Row],[PRIX L2FFA LUX]]="Y", "Prix L2FFA,", "")</f>
        <v/>
      </c>
      <c r="AW24" s="17"/>
      <c r="AX24" s="17" t="str">
        <f>IF(Tabelle24[[#This Row],[PRIX 1 L2FFA LUX]]="Y", "Prix 1 L2FFA,", "")</f>
        <v/>
      </c>
      <c r="AY24" s="17"/>
      <c r="AZ24" s="17" t="str">
        <f>IF(Tabelle24[[#This Row],[PRIX 2 L2FFA LUX ]]="Y", "Prix 2 L2FFA,", "")</f>
        <v/>
      </c>
      <c r="BA24" s="17"/>
      <c r="BB24" s="17" t="str">
        <f>IF(Tabelle24[[#This Row],[PRIX 3 L2FFA LUX]]="Y", "Prix 3 L2FFA,", "")</f>
        <v/>
      </c>
      <c r="BC24" s="17"/>
      <c r="BD24" s="17" t="str">
        <f>IF(Tabelle24[[#This Row],[PRIX 4 L2FFA LUX]]="Y", "Prix 4 L2FFA,", "")</f>
        <v/>
      </c>
      <c r="BE24" s="17"/>
      <c r="BF24" s="17" t="str">
        <f>IF(Tabelle24[[#This Row],[INVITATION TABLE DES EXPERTS LUX]]="Y", "Table des Experts,", "")</f>
        <v/>
      </c>
      <c r="BG24" s="17"/>
      <c r="BH24" s="17" t="str">
        <f>IF(Tabelle24[[#This Row],[INVITATION TEST-DRIVE LUX]]="Y", "Test-Drive,", "")</f>
        <v/>
      </c>
      <c r="BI24" s="17"/>
      <c r="BJ24" s="17" t="str">
        <f>IF(Tabelle24[[#This Row],[GESTIONNAIRE DE FLOTTE LUX]]="Y", "Gestionnaire de Flotte,", "")</f>
        <v/>
      </c>
      <c r="BK24" s="17"/>
      <c r="BL24" s="17" t="str">
        <f>IF(Tabelle24[[#This Row],[ABONNEMENT NEWSLETTER
via Mail Chimp]]="Y", "Newsletter Mailchimp,", "")</f>
        <v/>
      </c>
      <c r="BM24" s="17"/>
      <c r="BN24" s="17" t="str">
        <f>IF(Tabelle24[[#This Row],[ABONNEMENT MARKETING NEWSLETTERS
via Mail Chimp]]="Y", "Marketting Newsletter Mailchimp,", "")</f>
        <v/>
      </c>
      <c r="BO24" s="40" t="str">
        <f>CONCATENATE(Tabelle24[[#This Row],['[Computed6']]],Tabelle24[[#This Row],['[Computed7']]],Tabelle24[[#This Row],['[Computed8']]],Tabelle24[[#This Row],['[Computed9']]],Tabelle24[[#This Row],['[Computed10']]],Tabelle24[[#This Row],['[Computed11']]],Tabelle24[[#This Row],['[Computed12']]])</f>
        <v/>
      </c>
      <c r="BP24" s="40" t="str">
        <f t="shared" si="0"/>
        <v/>
      </c>
    </row>
  </sheetData>
  <dataValidations count="1">
    <dataValidation showDropDown="1" showInputMessage="1" showErrorMessage="1" sqref="C4:C24"/>
  </dataValidation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Societes!$J$4:$J$6</xm:f>
          </x14:formula1>
          <xm:sqref>B3:B24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D9" sqref="D9"/>
    </sheetView>
  </sheetViews>
  <sheetFormatPr baseColWidth="10" defaultColWidth="11" defaultRowHeight="15.75" x14ac:dyDescent="0.25"/>
  <cols>
    <col min="1" max="1" width="97.625" bestFit="1" customWidth="1"/>
  </cols>
  <sheetData>
    <row r="1" spans="1:1" x14ac:dyDescent="0.25">
      <c r="A1" t="s">
        <v>57</v>
      </c>
    </row>
    <row r="2" spans="1:1" x14ac:dyDescent="0.25">
      <c r="A2" t="s">
        <v>36</v>
      </c>
    </row>
    <row r="3" spans="1:1" x14ac:dyDescent="0.25">
      <c r="A3" t="s">
        <v>37</v>
      </c>
    </row>
    <row r="4" spans="1:1" x14ac:dyDescent="0.25">
      <c r="A4" t="s">
        <v>38</v>
      </c>
    </row>
    <row r="5" spans="1:1" x14ac:dyDescent="0.25">
      <c r="A5" t="s">
        <v>39</v>
      </c>
    </row>
    <row r="6" spans="1:1" x14ac:dyDescent="0.25">
      <c r="A6" t="s">
        <v>40</v>
      </c>
    </row>
    <row r="7" spans="1:1" x14ac:dyDescent="0.25">
      <c r="A7" t="s">
        <v>41</v>
      </c>
    </row>
    <row r="8" spans="1:1" x14ac:dyDescent="0.25">
      <c r="A8" t="s">
        <v>42</v>
      </c>
    </row>
    <row r="9" spans="1:1" x14ac:dyDescent="0.25">
      <c r="A9" t="s">
        <v>43</v>
      </c>
    </row>
    <row r="10" spans="1:1" x14ac:dyDescent="0.25">
      <c r="A10" t="s">
        <v>44</v>
      </c>
    </row>
    <row r="11" spans="1:1" x14ac:dyDescent="0.25">
      <c r="A11" t="s">
        <v>45</v>
      </c>
    </row>
    <row r="12" spans="1:1" x14ac:dyDescent="0.25">
      <c r="A12" t="s">
        <v>46</v>
      </c>
    </row>
    <row r="13" spans="1:1" x14ac:dyDescent="0.25">
      <c r="A13" t="s">
        <v>47</v>
      </c>
    </row>
    <row r="14" spans="1:1" x14ac:dyDescent="0.25">
      <c r="A14" t="s">
        <v>48</v>
      </c>
    </row>
    <row r="15" spans="1:1" x14ac:dyDescent="0.25">
      <c r="A15" t="s">
        <v>49</v>
      </c>
    </row>
    <row r="16" spans="1: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Societes</vt:lpstr>
      <vt:lpstr>Contactes</vt:lpstr>
      <vt:lpstr>sectactivite</vt:lpstr>
      <vt:lpstr>Contactes!SecteurAct</vt:lpstr>
      <vt:lpstr>SecteurAct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Jason</cp:lastModifiedBy>
  <dcterms:created xsi:type="dcterms:W3CDTF">2017-05-29T09:51:10Z</dcterms:created>
  <dcterms:modified xsi:type="dcterms:W3CDTF">2017-09-12T07:58:47Z</dcterms:modified>
</cp:coreProperties>
</file>