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a62f9318d982bd/Desktop/forprojecttemp/Financial-Software-Management/src/components/PayrollExpenses/"/>
    </mc:Choice>
  </mc:AlternateContent>
  <xr:revisionPtr revIDLastSave="0" documentId="8_{F25DE2FB-051F-4BFA-BA82-26A476738249}" xr6:coauthVersionLast="47" xr6:coauthVersionMax="47" xr10:uidLastSave="{00000000-0000-0000-0000-000000000000}"/>
  <bookViews>
    <workbookView xWindow="-108" yWindow="-108" windowWidth="23256" windowHeight="12456" xr2:uid="{C77F0CAC-38B4-4F5C-8660-99FC9497F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W41" i="1" s="1"/>
  <c r="AA57" i="1"/>
  <c r="Z57" i="1"/>
  <c r="Y57" i="1"/>
  <c r="X57" i="1"/>
  <c r="W57" i="1"/>
  <c r="V57" i="1"/>
  <c r="U57" i="1"/>
  <c r="T57" i="1"/>
  <c r="S57" i="1"/>
  <c r="I57" i="1"/>
  <c r="K57" i="1" s="1"/>
  <c r="AA56" i="1"/>
  <c r="Z56" i="1"/>
  <c r="Y56" i="1"/>
  <c r="X56" i="1"/>
  <c r="W56" i="1"/>
  <c r="V56" i="1"/>
  <c r="U56" i="1"/>
  <c r="T56" i="1"/>
  <c r="S56" i="1"/>
  <c r="R56" i="1"/>
  <c r="Q56" i="1"/>
  <c r="P56" i="1"/>
  <c r="AE56" i="1" s="1"/>
  <c r="I56" i="1"/>
  <c r="K56" i="1" s="1"/>
  <c r="AA55" i="1"/>
  <c r="Z55" i="1"/>
  <c r="Y55" i="1"/>
  <c r="X55" i="1"/>
  <c r="W55" i="1"/>
  <c r="V55" i="1"/>
  <c r="U55" i="1"/>
  <c r="T55" i="1"/>
  <c r="S55" i="1"/>
  <c r="R55" i="1"/>
  <c r="Q55" i="1"/>
  <c r="P55" i="1"/>
  <c r="I55" i="1"/>
  <c r="K55" i="1" s="1"/>
  <c r="AA54" i="1"/>
  <c r="Z54" i="1"/>
  <c r="Y54" i="1"/>
  <c r="X54" i="1"/>
  <c r="W54" i="1"/>
  <c r="V54" i="1"/>
  <c r="U54" i="1"/>
  <c r="T54" i="1"/>
  <c r="S54" i="1"/>
  <c r="R54" i="1"/>
  <c r="AE54" i="1" s="1"/>
  <c r="Q54" i="1"/>
  <c r="P54" i="1"/>
  <c r="O54" i="1"/>
  <c r="I54" i="1"/>
  <c r="K54" i="1" s="1"/>
  <c r="Z53" i="1"/>
  <c r="Y53" i="1"/>
  <c r="X53" i="1"/>
  <c r="W53" i="1"/>
  <c r="V53" i="1"/>
  <c r="U53" i="1"/>
  <c r="T53" i="1"/>
  <c r="S53" i="1"/>
  <c r="R53" i="1"/>
  <c r="Q53" i="1"/>
  <c r="P53" i="1"/>
  <c r="O53" i="1"/>
  <c r="AA53" i="1" s="1"/>
  <c r="I53" i="1"/>
  <c r="K53" i="1" s="1"/>
  <c r="X52" i="1"/>
  <c r="I52" i="1"/>
  <c r="T52" i="1" s="1"/>
  <c r="AE51" i="1"/>
  <c r="K51" i="1"/>
  <c r="AE50" i="1"/>
  <c r="K50" i="1"/>
  <c r="AE49" i="1"/>
  <c r="K49" i="1"/>
  <c r="X48" i="1"/>
  <c r="W48" i="1"/>
  <c r="K48" i="1"/>
  <c r="Z48" i="1" s="1"/>
  <c r="X47" i="1"/>
  <c r="W47" i="1"/>
  <c r="V47" i="1"/>
  <c r="K47" i="1"/>
  <c r="AA47" i="1" s="1"/>
  <c r="X46" i="1"/>
  <c r="W46" i="1"/>
  <c r="V46" i="1"/>
  <c r="U46" i="1"/>
  <c r="K46" i="1"/>
  <c r="Y46" i="1" s="1"/>
  <c r="X45" i="1"/>
  <c r="W45" i="1"/>
  <c r="V45" i="1"/>
  <c r="U45" i="1"/>
  <c r="K45" i="1"/>
  <c r="Z45" i="1" s="1"/>
  <c r="X44" i="1"/>
  <c r="W44" i="1"/>
  <c r="V44" i="1"/>
  <c r="U44" i="1"/>
  <c r="K44" i="1"/>
  <c r="AA44" i="1" s="1"/>
  <c r="X43" i="1"/>
  <c r="W43" i="1"/>
  <c r="V43" i="1"/>
  <c r="U43" i="1"/>
  <c r="K43" i="1"/>
  <c r="X42" i="1"/>
  <c r="W42" i="1"/>
  <c r="V42" i="1"/>
  <c r="U42" i="1"/>
  <c r="K42" i="1"/>
  <c r="Z42" i="1" s="1"/>
  <c r="V41" i="1"/>
  <c r="U41" i="1"/>
  <c r="T41" i="1"/>
  <c r="R41" i="1"/>
  <c r="S41" i="1"/>
  <c r="U40" i="1"/>
  <c r="R40" i="1"/>
  <c r="Q40" i="1"/>
  <c r="P40" i="1"/>
  <c r="I40" i="1"/>
  <c r="X40" i="1" s="1"/>
  <c r="X39" i="1"/>
  <c r="U39" i="1"/>
  <c r="R39" i="1"/>
  <c r="Q39" i="1"/>
  <c r="P39" i="1"/>
  <c r="I39" i="1"/>
  <c r="W39" i="1" s="1"/>
  <c r="Z38" i="1"/>
  <c r="Y38" i="1"/>
  <c r="X38" i="1"/>
  <c r="U38" i="1"/>
  <c r="R38" i="1"/>
  <c r="Q38" i="1"/>
  <c r="P38" i="1"/>
  <c r="K38" i="1"/>
  <c r="AA38" i="1" s="1"/>
  <c r="I38" i="1"/>
  <c r="V38" i="1" s="1"/>
  <c r="R37" i="1"/>
  <c r="Q37" i="1"/>
  <c r="P37" i="1"/>
  <c r="K37" i="1"/>
  <c r="AA37" i="1" s="1"/>
  <c r="I37" i="1"/>
  <c r="U37" i="1" s="1"/>
  <c r="R36" i="1"/>
  <c r="Q36" i="1"/>
  <c r="P36" i="1"/>
  <c r="I36" i="1"/>
  <c r="T36" i="1" s="1"/>
  <c r="Q35" i="1"/>
  <c r="P35" i="1"/>
  <c r="AE35" i="1" s="1"/>
  <c r="I35" i="1"/>
  <c r="K35" i="1" s="1"/>
  <c r="R34" i="1"/>
  <c r="Q34" i="1"/>
  <c r="P34" i="1"/>
  <c r="I34" i="1"/>
  <c r="X34" i="1" s="1"/>
  <c r="S33" i="1"/>
  <c r="R33" i="1"/>
  <c r="Q33" i="1"/>
  <c r="P33" i="1"/>
  <c r="I33" i="1"/>
  <c r="K33" i="1" s="1"/>
  <c r="R32" i="1"/>
  <c r="Q32" i="1"/>
  <c r="P32" i="1"/>
  <c r="AE32" i="1" s="1"/>
  <c r="K32" i="1"/>
  <c r="I32" i="1"/>
  <c r="R31" i="1"/>
  <c r="Q31" i="1"/>
  <c r="P31" i="1"/>
  <c r="I31" i="1"/>
  <c r="T31" i="1" s="1"/>
  <c r="U30" i="1"/>
  <c r="R30" i="1"/>
  <c r="Q30" i="1"/>
  <c r="P30" i="1"/>
  <c r="I30" i="1"/>
  <c r="S30" i="1" s="1"/>
  <c r="R29" i="1"/>
  <c r="Q29" i="1"/>
  <c r="P29" i="1"/>
  <c r="I29" i="1"/>
  <c r="X29" i="1" s="1"/>
  <c r="X28" i="1"/>
  <c r="R28" i="1"/>
  <c r="Q28" i="1"/>
  <c r="P28" i="1"/>
  <c r="I28" i="1"/>
  <c r="W28" i="1" s="1"/>
  <c r="AA27" i="1"/>
  <c r="R27" i="1"/>
  <c r="Q27" i="1"/>
  <c r="P27" i="1"/>
  <c r="K27" i="1"/>
  <c r="Y27" i="1" s="1"/>
  <c r="I27" i="1"/>
  <c r="X27" i="1" s="1"/>
  <c r="R26" i="1"/>
  <c r="Q26" i="1"/>
  <c r="P26" i="1"/>
  <c r="I26" i="1"/>
  <c r="K26" i="1" s="1"/>
  <c r="S25" i="1"/>
  <c r="R25" i="1"/>
  <c r="Q25" i="1"/>
  <c r="P25" i="1"/>
  <c r="I25" i="1"/>
  <c r="K25" i="1" s="1"/>
  <c r="AA24" i="1"/>
  <c r="Z24" i="1"/>
  <c r="Y24" i="1"/>
  <c r="X24" i="1"/>
  <c r="R24" i="1"/>
  <c r="Q24" i="1"/>
  <c r="P24" i="1"/>
  <c r="I24" i="1"/>
  <c r="V24" i="1" s="1"/>
  <c r="R23" i="1"/>
  <c r="Q23" i="1"/>
  <c r="P23" i="1"/>
  <c r="I23" i="1"/>
  <c r="T23" i="1" s="1"/>
  <c r="R22" i="1"/>
  <c r="Q22" i="1"/>
  <c r="AE22" i="1" s="1"/>
  <c r="P22" i="1"/>
  <c r="I22" i="1"/>
  <c r="K22" i="1" s="1"/>
  <c r="AA21" i="1"/>
  <c r="Z21" i="1"/>
  <c r="Y21" i="1"/>
  <c r="S21" i="1"/>
  <c r="R21" i="1"/>
  <c r="Q21" i="1"/>
  <c r="P21" i="1"/>
  <c r="I21" i="1"/>
  <c r="W21" i="1" s="1"/>
  <c r="R20" i="1"/>
  <c r="Q20" i="1"/>
  <c r="P20" i="1"/>
  <c r="I20" i="1"/>
  <c r="W20" i="1" s="1"/>
  <c r="Q19" i="1"/>
  <c r="P19" i="1"/>
  <c r="I19" i="1"/>
  <c r="K19" i="1" s="1"/>
  <c r="R18" i="1"/>
  <c r="Q18" i="1"/>
  <c r="P18" i="1"/>
  <c r="I18" i="1"/>
  <c r="S18" i="1" s="1"/>
  <c r="U17" i="1"/>
  <c r="R17" i="1"/>
  <c r="Q17" i="1"/>
  <c r="P17" i="1"/>
  <c r="I17" i="1"/>
  <c r="X17" i="1" s="1"/>
  <c r="AA16" i="1"/>
  <c r="Z16" i="1"/>
  <c r="Y16" i="1"/>
  <c r="X16" i="1"/>
  <c r="W16" i="1"/>
  <c r="V16" i="1"/>
  <c r="U16" i="1"/>
  <c r="T16" i="1"/>
  <c r="S16" i="1"/>
  <c r="R16" i="1"/>
  <c r="Q16" i="1"/>
  <c r="P16" i="1"/>
  <c r="X15" i="1"/>
  <c r="T15" i="1"/>
  <c r="R15" i="1"/>
  <c r="Q15" i="1"/>
  <c r="P15" i="1"/>
  <c r="K15" i="1"/>
  <c r="Y15" i="1" s="1"/>
  <c r="I15" i="1"/>
  <c r="U15" i="1" s="1"/>
  <c r="R14" i="1"/>
  <c r="Q14" i="1"/>
  <c r="P14" i="1"/>
  <c r="I14" i="1"/>
  <c r="S14" i="1" s="1"/>
  <c r="U13" i="1"/>
  <c r="R13" i="1"/>
  <c r="Q13" i="1"/>
  <c r="P13" i="1"/>
  <c r="I13" i="1"/>
  <c r="T13" i="1" s="1"/>
  <c r="AA12" i="1"/>
  <c r="Z12" i="1"/>
  <c r="Y12" i="1"/>
  <c r="X12" i="1"/>
  <c r="W12" i="1"/>
  <c r="V12" i="1"/>
  <c r="U12" i="1"/>
  <c r="T12" i="1"/>
  <c r="S12" i="1"/>
  <c r="R12" i="1"/>
  <c r="Q12" i="1"/>
  <c r="P12" i="1"/>
  <c r="AA11" i="1"/>
  <c r="Z11" i="1"/>
  <c r="Y11" i="1"/>
  <c r="X11" i="1"/>
  <c r="W11" i="1"/>
  <c r="V11" i="1"/>
  <c r="U11" i="1"/>
  <c r="T11" i="1"/>
  <c r="S11" i="1"/>
  <c r="R11" i="1"/>
  <c r="Q11" i="1"/>
  <c r="P11" i="1"/>
  <c r="R10" i="1"/>
  <c r="Q10" i="1"/>
  <c r="P10" i="1"/>
  <c r="I10" i="1"/>
  <c r="V10" i="1" s="1"/>
  <c r="X9" i="1"/>
  <c r="R9" i="1"/>
  <c r="Q9" i="1"/>
  <c r="P9" i="1"/>
  <c r="I9" i="1"/>
  <c r="U9" i="1" s="1"/>
  <c r="U8" i="1"/>
  <c r="T8" i="1"/>
  <c r="R8" i="1"/>
  <c r="Q8" i="1"/>
  <c r="P8" i="1"/>
  <c r="K8" i="1"/>
  <c r="AA8" i="1" s="1"/>
  <c r="I8" i="1"/>
  <c r="S8" i="1" s="1"/>
  <c r="V7" i="1"/>
  <c r="R7" i="1"/>
  <c r="Q7" i="1"/>
  <c r="P7" i="1"/>
  <c r="I7" i="1"/>
  <c r="S7" i="1" s="1"/>
  <c r="R6" i="1"/>
  <c r="Q6" i="1"/>
  <c r="P6" i="1"/>
  <c r="I6" i="1"/>
  <c r="X6" i="1" s="1"/>
  <c r="U5" i="1"/>
  <c r="T5" i="1"/>
  <c r="R5" i="1"/>
  <c r="Q5" i="1"/>
  <c r="P5" i="1"/>
  <c r="I5" i="1"/>
  <c r="X5" i="1" s="1"/>
  <c r="U4" i="1"/>
  <c r="T4" i="1"/>
  <c r="S4" i="1"/>
  <c r="R4" i="1"/>
  <c r="Q4" i="1"/>
  <c r="P4" i="1"/>
  <c r="I4" i="1"/>
  <c r="W4" i="1" s="1"/>
  <c r="R3" i="1"/>
  <c r="Q3" i="1"/>
  <c r="P3" i="1"/>
  <c r="I3" i="1"/>
  <c r="V3" i="1" s="1"/>
  <c r="R2" i="1"/>
  <c r="Q2" i="1"/>
  <c r="P2" i="1"/>
  <c r="I2" i="1"/>
  <c r="V2" i="1" s="1"/>
  <c r="K2" i="1" l="1"/>
  <c r="T3" i="1"/>
  <c r="U6" i="1"/>
  <c r="U3" i="1"/>
  <c r="T17" i="1"/>
  <c r="AE19" i="1"/>
  <c r="U24" i="1"/>
  <c r="Z27" i="1"/>
  <c r="U28" i="1"/>
  <c r="T39" i="1"/>
  <c r="T40" i="1"/>
  <c r="K3" i="1"/>
  <c r="AE16" i="1"/>
  <c r="AE53" i="1"/>
  <c r="X3" i="1"/>
  <c r="X4" i="1"/>
  <c r="W8" i="1"/>
  <c r="AE14" i="1"/>
  <c r="T21" i="1"/>
  <c r="AE21" i="1" s="1"/>
  <c r="S27" i="1"/>
  <c r="S38" i="1"/>
  <c r="AE38" i="1" s="1"/>
  <c r="AE46" i="1"/>
  <c r="AE55" i="1"/>
  <c r="W3" i="1"/>
  <c r="X8" i="1"/>
  <c r="U21" i="1"/>
  <c r="T27" i="1"/>
  <c r="AE33" i="1"/>
  <c r="S34" i="1"/>
  <c r="W37" i="1"/>
  <c r="T38" i="1"/>
  <c r="AE43" i="1"/>
  <c r="AE12" i="1"/>
  <c r="W2" i="1"/>
  <c r="S3" i="1"/>
  <c r="W15" i="1"/>
  <c r="U18" i="1"/>
  <c r="S20" i="1"/>
  <c r="V21" i="1"/>
  <c r="S26" i="1"/>
  <c r="U27" i="1"/>
  <c r="S28" i="1"/>
  <c r="T34" i="1"/>
  <c r="X37" i="1"/>
  <c r="AE57" i="1"/>
  <c r="AE11" i="1"/>
  <c r="X21" i="1"/>
  <c r="S24" i="1"/>
  <c r="W27" i="1"/>
  <c r="T28" i="1"/>
  <c r="U34" i="1"/>
  <c r="W38" i="1"/>
  <c r="S39" i="1"/>
  <c r="S40" i="1"/>
  <c r="T29" i="1"/>
  <c r="U29" i="1"/>
  <c r="V6" i="1"/>
  <c r="K7" i="1"/>
  <c r="W7" i="1"/>
  <c r="K14" i="1"/>
  <c r="S6" i="1"/>
  <c r="T7" i="1"/>
  <c r="V9" i="1"/>
  <c r="K10" i="1"/>
  <c r="W10" i="1"/>
  <c r="V13" i="1"/>
  <c r="X2" i="1"/>
  <c r="S5" i="1"/>
  <c r="T6" i="1"/>
  <c r="U7" i="1"/>
  <c r="V8" i="1"/>
  <c r="K9" i="1"/>
  <c r="W9" i="1"/>
  <c r="X10" i="1"/>
  <c r="K13" i="1"/>
  <c r="V15" i="1"/>
  <c r="S17" i="1"/>
  <c r="T18" i="1"/>
  <c r="X20" i="1"/>
  <c r="U23" i="1"/>
  <c r="W24" i="1"/>
  <c r="S29" i="1"/>
  <c r="T30" i="1"/>
  <c r="U31" i="1"/>
  <c r="U36" i="1"/>
  <c r="V37" i="1"/>
  <c r="AA42" i="1"/>
  <c r="AA45" i="1"/>
  <c r="U52" i="1"/>
  <c r="V52" i="1"/>
  <c r="W52" i="1"/>
  <c r="V18" i="1"/>
  <c r="K23" i="1"/>
  <c r="W23" i="1"/>
  <c r="K36" i="1"/>
  <c r="S2" i="1"/>
  <c r="V5" i="1"/>
  <c r="W6" i="1"/>
  <c r="S10" i="1"/>
  <c r="X23" i="1"/>
  <c r="V29" i="1"/>
  <c r="K30" i="1"/>
  <c r="W30" i="1"/>
  <c r="X31" i="1"/>
  <c r="X36" i="1"/>
  <c r="Y37" i="1"/>
  <c r="V23" i="1"/>
  <c r="V31" i="1"/>
  <c r="V36" i="1"/>
  <c r="W36" i="1"/>
  <c r="X7" i="1"/>
  <c r="V4" i="1"/>
  <c r="W5" i="1"/>
  <c r="Z8" i="1"/>
  <c r="S9" i="1"/>
  <c r="T10" i="1"/>
  <c r="S13" i="1"/>
  <c r="Z15" i="1"/>
  <c r="K17" i="1"/>
  <c r="W17" i="1"/>
  <c r="X18" i="1"/>
  <c r="T20" i="1"/>
  <c r="T25" i="1"/>
  <c r="AE25" i="1" s="1"/>
  <c r="T26" i="1"/>
  <c r="V28" i="1"/>
  <c r="K29" i="1"/>
  <c r="W29" i="1"/>
  <c r="X30" i="1"/>
  <c r="Z37" i="1"/>
  <c r="X41" i="1"/>
  <c r="Y48" i="1"/>
  <c r="AE48" i="1" s="1"/>
  <c r="K31" i="1"/>
  <c r="W31" i="1"/>
  <c r="K6" i="1"/>
  <c r="Y8" i="1"/>
  <c r="V17" i="1"/>
  <c r="K18" i="1"/>
  <c r="W18" i="1"/>
  <c r="T2" i="1"/>
  <c r="K5" i="1"/>
  <c r="U2" i="1"/>
  <c r="K4" i="1"/>
  <c r="T9" i="1"/>
  <c r="U10" i="1"/>
  <c r="S15" i="1"/>
  <c r="U20" i="1"/>
  <c r="T24" i="1"/>
  <c r="AE24" i="1" s="1"/>
  <c r="V27" i="1"/>
  <c r="K28" i="1"/>
  <c r="V34" i="1"/>
  <c r="S37" i="1"/>
  <c r="V40" i="1"/>
  <c r="K41" i="1"/>
  <c r="Y44" i="1"/>
  <c r="Y47" i="1"/>
  <c r="AE47" i="1" s="1"/>
  <c r="V30" i="1"/>
  <c r="V20" i="1"/>
  <c r="S23" i="1"/>
  <c r="S31" i="1"/>
  <c r="K34" i="1"/>
  <c r="W34" i="1"/>
  <c r="S36" i="1"/>
  <c r="T37" i="1"/>
  <c r="V39" i="1"/>
  <c r="K40" i="1"/>
  <c r="W40" i="1"/>
  <c r="Y42" i="1"/>
  <c r="AE42" i="1" s="1"/>
  <c r="Z44" i="1"/>
  <c r="Y45" i="1"/>
  <c r="AE45" i="1" s="1"/>
  <c r="Z47" i="1"/>
  <c r="K52" i="1"/>
  <c r="Y52" i="1" s="1"/>
  <c r="K20" i="1"/>
  <c r="K39" i="1"/>
  <c r="AE27" i="1" l="1"/>
  <c r="AE44" i="1"/>
  <c r="AE13" i="1"/>
  <c r="AE15" i="1"/>
  <c r="AE52" i="1"/>
  <c r="Y3" i="1"/>
  <c r="AE3" i="1" s="1"/>
  <c r="AA3" i="1"/>
  <c r="Z3" i="1"/>
  <c r="AE37" i="1"/>
  <c r="AE8" i="1"/>
  <c r="AA2" i="1"/>
  <c r="Y2" i="1"/>
  <c r="AE2" i="1" s="1"/>
  <c r="Z2" i="1"/>
  <c r="AA7" i="1"/>
  <c r="Z7" i="1"/>
  <c r="Y7" i="1"/>
  <c r="AA41" i="1"/>
  <c r="Z41" i="1"/>
  <c r="AE41" i="1" s="1"/>
  <c r="Y41" i="1"/>
  <c r="AA18" i="1"/>
  <c r="Z18" i="1"/>
  <c r="AE18" i="1" s="1"/>
  <c r="Y18" i="1"/>
  <c r="AA34" i="1"/>
  <c r="Z34" i="1"/>
  <c r="Y34" i="1"/>
  <c r="AE34" i="1" s="1"/>
  <c r="Z9" i="1"/>
  <c r="Y9" i="1"/>
  <c r="AA9" i="1"/>
  <c r="Y10" i="1"/>
  <c r="AE10" i="1" s="1"/>
  <c r="Z10" i="1"/>
  <c r="AA10" i="1"/>
  <c r="Z17" i="1"/>
  <c r="Y17" i="1"/>
  <c r="AE17" i="1" s="1"/>
  <c r="AA17" i="1"/>
  <c r="AA4" i="1"/>
  <c r="Z4" i="1"/>
  <c r="Y4" i="1"/>
  <c r="AE4" i="1" s="1"/>
  <c r="Z6" i="1"/>
  <c r="Y6" i="1"/>
  <c r="AA6" i="1"/>
  <c r="Z29" i="1"/>
  <c r="Y29" i="1"/>
  <c r="AE29" i="1" s="1"/>
  <c r="AA29" i="1"/>
  <c r="AA30" i="1"/>
  <c r="Z30" i="1"/>
  <c r="AE30" i="1" s="1"/>
  <c r="Y30" i="1"/>
  <c r="Y39" i="1"/>
  <c r="AA39" i="1"/>
  <c r="Z39" i="1"/>
  <c r="AA40" i="1"/>
  <c r="Z40" i="1"/>
  <c r="Y40" i="1"/>
  <c r="Y28" i="1"/>
  <c r="AE28" i="1" s="1"/>
  <c r="AA28" i="1"/>
  <c r="Z28" i="1"/>
  <c r="AA23" i="1"/>
  <c r="Z23" i="1"/>
  <c r="Y23" i="1"/>
  <c r="AE23" i="1" s="1"/>
  <c r="AA36" i="1"/>
  <c r="Z36" i="1"/>
  <c r="Y36" i="1"/>
  <c r="AA20" i="1"/>
  <c r="Y20" i="1"/>
  <c r="Z20" i="1"/>
  <c r="Y5" i="1"/>
  <c r="AE5" i="1" s="1"/>
  <c r="AA5" i="1"/>
  <c r="Z5" i="1"/>
  <c r="AA31" i="1"/>
  <c r="Z31" i="1"/>
  <c r="Y31" i="1"/>
  <c r="AE40" i="1" l="1"/>
  <c r="AE9" i="1"/>
  <c r="AE20" i="1"/>
  <c r="AE31" i="1"/>
  <c r="AE39" i="1"/>
  <c r="AE6" i="1"/>
  <c r="AE7" i="1"/>
  <c r="AE36" i="1"/>
</calcChain>
</file>

<file path=xl/sharedStrings.xml><?xml version="1.0" encoding="utf-8"?>
<sst xmlns="http://schemas.openxmlformats.org/spreadsheetml/2006/main" count="308" uniqueCount="113">
  <si>
    <t>Dept.</t>
  </si>
  <si>
    <t>Expenses</t>
  </si>
  <si>
    <t>Bonus</t>
  </si>
  <si>
    <t>IND-Emp-1</t>
  </si>
  <si>
    <t>India</t>
  </si>
  <si>
    <t>Delivery</t>
  </si>
  <si>
    <t>Sr. Consultant</t>
  </si>
  <si>
    <t>Billable</t>
  </si>
  <si>
    <t>IND-Emp-2</t>
  </si>
  <si>
    <t>IND-Emp-3</t>
  </si>
  <si>
    <t>IND-Emp-4</t>
  </si>
  <si>
    <t>Principal Consultant</t>
  </si>
  <si>
    <t>IND-Emp-5</t>
  </si>
  <si>
    <t>IND-Emp-6</t>
  </si>
  <si>
    <t>IND-Emp-7</t>
  </si>
  <si>
    <t>IND-Emp-8</t>
  </si>
  <si>
    <t>Software Trainee Tester</t>
  </si>
  <si>
    <t>Non-Billable</t>
  </si>
  <si>
    <t>IND-Emp-9</t>
  </si>
  <si>
    <t>IND-Emp-10</t>
  </si>
  <si>
    <t>Software Engineer Trainee</t>
  </si>
  <si>
    <t>IND-Emp-11</t>
  </si>
  <si>
    <t>IND-Emp-12</t>
  </si>
  <si>
    <t>Software Engineer</t>
  </si>
  <si>
    <t>IND-Emp-13</t>
  </si>
  <si>
    <t>IND-Emp-14</t>
  </si>
  <si>
    <t>IND-Emp-15</t>
  </si>
  <si>
    <t>IND-Emp-16</t>
  </si>
  <si>
    <t>IND-Emp-17</t>
  </si>
  <si>
    <t>IND-Emp-18</t>
  </si>
  <si>
    <t>IND-Emp-19</t>
  </si>
  <si>
    <t>IND-Emp-20</t>
  </si>
  <si>
    <t>Sr. Software Engineer</t>
  </si>
  <si>
    <t>IND-Emp-21</t>
  </si>
  <si>
    <t>IND-Emp-22</t>
  </si>
  <si>
    <t>IND-Emp-23</t>
  </si>
  <si>
    <t>IND-Emp-24</t>
  </si>
  <si>
    <t>IND-Emp-25</t>
  </si>
  <si>
    <t>IND-Emp-26</t>
  </si>
  <si>
    <t>IND-Emp-27</t>
  </si>
  <si>
    <t>IND-Emp-28</t>
  </si>
  <si>
    <t>Consultant</t>
  </si>
  <si>
    <t>IND-Emp-29</t>
  </si>
  <si>
    <t>Sales&amp; Marketing</t>
  </si>
  <si>
    <t>Marketing Support</t>
  </si>
  <si>
    <t>IND-Emp-30</t>
  </si>
  <si>
    <t xml:space="preserve">Marketing </t>
  </si>
  <si>
    <t>IND-Emp-31</t>
  </si>
  <si>
    <t>Sales Engineer</t>
  </si>
  <si>
    <t>IND-Emp-32</t>
  </si>
  <si>
    <t>Sales/ BD India</t>
  </si>
  <si>
    <t>IND-Emp-33</t>
  </si>
  <si>
    <t>Operations</t>
  </si>
  <si>
    <t>Operations Manager</t>
  </si>
  <si>
    <t>IND-Emp-34</t>
  </si>
  <si>
    <t>HR Manager</t>
  </si>
  <si>
    <t>IND-Emp-35</t>
  </si>
  <si>
    <t>System Admin</t>
  </si>
  <si>
    <t>IND-Emp-36</t>
  </si>
  <si>
    <t>HR</t>
  </si>
  <si>
    <t>Office Assistant</t>
  </si>
  <si>
    <t>IND-Emp-37</t>
  </si>
  <si>
    <t>Admin Assistant</t>
  </si>
  <si>
    <t>IND-Emp-38</t>
  </si>
  <si>
    <t>IND-Emp-39</t>
  </si>
  <si>
    <t>IND-Emp-40</t>
  </si>
  <si>
    <t>IND-Emp-41</t>
  </si>
  <si>
    <t>IND-Emp-42</t>
  </si>
  <si>
    <t>IND-Emp-43</t>
  </si>
  <si>
    <t>IND-Emp-44</t>
  </si>
  <si>
    <t>IND-Emp-45</t>
  </si>
  <si>
    <t>IND-Emp-46</t>
  </si>
  <si>
    <t>R&amp;D</t>
  </si>
  <si>
    <t>Jr. HR</t>
  </si>
  <si>
    <t>IND-Emp-47</t>
  </si>
  <si>
    <t>Digital Marketing Associate</t>
  </si>
  <si>
    <t>IND-Emp-48</t>
  </si>
  <si>
    <t>Developer</t>
  </si>
  <si>
    <t>IND-Emp-49</t>
  </si>
  <si>
    <t>IND-Emp-50</t>
  </si>
  <si>
    <t>IND-Emp-51</t>
  </si>
  <si>
    <t>IND-Emp-52</t>
  </si>
  <si>
    <t>Management</t>
  </si>
  <si>
    <t>Director</t>
  </si>
  <si>
    <t>IND-Emp-53</t>
  </si>
  <si>
    <t>IND-Emp-54</t>
  </si>
  <si>
    <t>IND-Emp-55</t>
  </si>
  <si>
    <t>IND-Emp-56</t>
  </si>
  <si>
    <t>ename</t>
  </si>
  <si>
    <t>country</t>
  </si>
  <si>
    <t>jobtitle</t>
  </si>
  <si>
    <t>B/NB</t>
  </si>
  <si>
    <t>leavedate</t>
  </si>
  <si>
    <t>Q1Salary</t>
  </si>
  <si>
    <t>2012Hike%</t>
  </si>
  <si>
    <t>Q2, Q3Salary</t>
  </si>
  <si>
    <t>MidTerm(Oct 1)Hike%</t>
  </si>
  <si>
    <t>Q4Salalry</t>
  </si>
  <si>
    <t>PayrollTaxes</t>
  </si>
  <si>
    <t>Pension/401K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</si>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</sst>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(* #,##0_);_(* \(#,##0\);_(* &quot;-&quot;_);_(@_)"/>
    <numFmt numFmtId="166" formatCode="_(* #,##0_);_(* \(#,##0\);_(* &quot;-&quot;??_);_(@_)"/>
    <numFmt numFmtId="167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9" fontId="2" fillId="0" borderId="1" xfId="1" applyFont="1" applyFill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9" fontId="0" fillId="0" borderId="0" xfId="1" applyFont="1" applyFill="1"/>
    <xf numFmtId="0" fontId="0" fillId="0" borderId="0" xfId="1" applyNumberFormat="1" applyFont="1" applyFill="1"/>
    <xf numFmtId="0" fontId="0" fillId="2" borderId="0" xfId="0" applyFill="1"/>
    <xf numFmtId="14" fontId="0" fillId="2" borderId="0" xfId="0" applyNumberFormat="1" applyFill="1" applyAlignment="1">
      <alignment horizontal="center"/>
    </xf>
    <xf numFmtId="165" fontId="0" fillId="2" borderId="0" xfId="0" applyNumberFormat="1" applyFill="1"/>
    <xf numFmtId="9" fontId="0" fillId="2" borderId="0" xfId="0" applyNumberFormat="1" applyFill="1"/>
    <xf numFmtId="166" fontId="0" fillId="2" borderId="0" xfId="0" applyNumberFormat="1" applyFill="1"/>
    <xf numFmtId="0" fontId="0" fillId="2" borderId="0" xfId="1" applyNumberFormat="1" applyFont="1" applyFill="1"/>
    <xf numFmtId="9" fontId="0" fillId="2" borderId="0" xfId="1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165" fontId="0" fillId="3" borderId="0" xfId="0" applyNumberFormat="1" applyFill="1"/>
    <xf numFmtId="9" fontId="0" fillId="3" borderId="0" xfId="0" applyNumberFormat="1" applyFill="1"/>
    <xf numFmtId="166" fontId="0" fillId="3" borderId="0" xfId="0" applyNumberFormat="1" applyFill="1"/>
    <xf numFmtId="0" fontId="0" fillId="3" borderId="0" xfId="1" applyNumberFormat="1" applyFont="1" applyFill="1"/>
    <xf numFmtId="9" fontId="0" fillId="3" borderId="0" xfId="1" applyFont="1" applyFill="1"/>
    <xf numFmtId="14" fontId="0" fillId="0" borderId="0" xfId="0" applyNumberFormat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65" fontId="0" fillId="4" borderId="0" xfId="0" applyNumberFormat="1" applyFill="1"/>
    <xf numFmtId="166" fontId="0" fillId="4" borderId="0" xfId="0" applyNumberFormat="1" applyFill="1"/>
    <xf numFmtId="9" fontId="0" fillId="4" borderId="0" xfId="1" applyFont="1" applyFill="1"/>
    <xf numFmtId="165" fontId="0" fillId="0" borderId="0" xfId="1" applyNumberFormat="1" applyFont="1" applyFill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B0-2C8E-4C77-B9D3-48495846D41D}">
  <dimension ref="A1:AG57"/>
  <sheetViews>
    <sheetView tabSelected="1" workbookViewId="0">
      <selection activeCell="Q1" sqref="Q1:Q1048576"/>
    </sheetView>
  </sheetViews>
  <sheetFormatPr defaultRowHeight="14.4" x14ac:dyDescent="0.3"/>
  <cols>
    <col min="6" max="6" width="10.33203125" bestFit="1" customWidth="1"/>
    <col min="7" max="7" width="10" bestFit="1" customWidth="1"/>
  </cols>
  <sheetData>
    <row r="1" spans="1:31" s="8" customFormat="1" ht="43.2" x14ac:dyDescent="0.3">
      <c r="A1" s="1" t="s">
        <v>88</v>
      </c>
      <c r="B1" s="1" t="s">
        <v>89</v>
      </c>
      <c r="C1" s="1" t="s">
        <v>0</v>
      </c>
      <c r="D1" s="1" t="s">
        <v>90</v>
      </c>
      <c r="E1" s="1" t="s">
        <v>91</v>
      </c>
      <c r="F1" s="2" t="s">
        <v>92</v>
      </c>
      <c r="G1" s="3" t="s">
        <v>93</v>
      </c>
      <c r="H1" s="3" t="s">
        <v>94</v>
      </c>
      <c r="I1" s="3" t="s">
        <v>95</v>
      </c>
      <c r="J1" s="4" t="s">
        <v>96</v>
      </c>
      <c r="K1" s="3" t="s">
        <v>97</v>
      </c>
      <c r="L1" s="5" t="s">
        <v>98</v>
      </c>
      <c r="M1" s="5" t="s">
        <v>99</v>
      </c>
      <c r="N1" s="3" t="s">
        <v>1</v>
      </c>
      <c r="O1" s="3" t="s">
        <v>2</v>
      </c>
      <c r="P1" s="6" t="s">
        <v>100</v>
      </c>
      <c r="Q1" s="6" t="s">
        <v>101</v>
      </c>
      <c r="R1" s="6" t="s">
        <v>102</v>
      </c>
      <c r="S1" s="6" t="s">
        <v>103</v>
      </c>
      <c r="T1" s="6" t="s">
        <v>104</v>
      </c>
      <c r="U1" s="6" t="s">
        <v>105</v>
      </c>
      <c r="V1" s="6" t="s">
        <v>106</v>
      </c>
      <c r="W1" s="6" t="s">
        <v>107</v>
      </c>
      <c r="X1" s="6" t="s">
        <v>108</v>
      </c>
      <c r="Y1" s="6" t="s">
        <v>109</v>
      </c>
      <c r="Z1" s="6" t="s">
        <v>110</v>
      </c>
      <c r="AA1" s="6" t="s">
        <v>111</v>
      </c>
      <c r="AB1" s="6">
        <v>36892</v>
      </c>
      <c r="AC1" s="6">
        <v>36923</v>
      </c>
      <c r="AD1" s="6">
        <v>36951</v>
      </c>
      <c r="AE1" s="7" t="s">
        <v>112</v>
      </c>
    </row>
    <row r="2" spans="1:31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s="9"/>
      <c r="G2" s="10">
        <v>1209000</v>
      </c>
      <c r="H2" s="11">
        <v>0.1</v>
      </c>
      <c r="I2" s="12">
        <f t="shared" ref="I2:I41" si="0">G2+(G2*H2)</f>
        <v>1329900</v>
      </c>
      <c r="J2" s="13"/>
      <c r="K2" s="10">
        <f>I2*(1+J2)</f>
        <v>1329900</v>
      </c>
      <c r="L2" s="13"/>
      <c r="M2" s="13"/>
      <c r="N2" s="10"/>
      <c r="O2" s="10">
        <v>30000</v>
      </c>
      <c r="P2" s="10">
        <f t="shared" ref="P2:R17" si="1">($G2+($G2*$L2)+($G2*$M2)+$N2+$O2)/12</f>
        <v>103250</v>
      </c>
      <c r="Q2" s="10">
        <f t="shared" si="1"/>
        <v>103250</v>
      </c>
      <c r="R2" s="10">
        <f t="shared" si="1"/>
        <v>103250</v>
      </c>
      <c r="S2" s="10">
        <f t="shared" ref="S2:X18" si="2">($I2+($I2*$L2)+($I2*$M2)+$N2+$O2)/12</f>
        <v>113325</v>
      </c>
      <c r="T2" s="10">
        <f t="shared" si="2"/>
        <v>113325</v>
      </c>
      <c r="U2" s="10">
        <f t="shared" si="2"/>
        <v>113325</v>
      </c>
      <c r="V2" s="10">
        <f t="shared" si="2"/>
        <v>113325</v>
      </c>
      <c r="W2" s="10">
        <f t="shared" si="2"/>
        <v>113325</v>
      </c>
      <c r="X2" s="10">
        <f t="shared" si="2"/>
        <v>113325</v>
      </c>
      <c r="Y2" s="10">
        <f t="shared" ref="Y2:AA17" si="3">($K2+($K2*$L2)+($K2*$M2)+$N2+$O2)/12</f>
        <v>113325</v>
      </c>
      <c r="Z2" s="10">
        <f t="shared" si="3"/>
        <v>113325</v>
      </c>
      <c r="AA2" s="10">
        <f t="shared" si="3"/>
        <v>113325</v>
      </c>
      <c r="AB2" s="10"/>
      <c r="AC2" s="10"/>
      <c r="AD2" s="10"/>
      <c r="AE2" s="10">
        <f t="shared" ref="AE2:AE4" si="4">SUM(P2:AA2)</f>
        <v>1329675</v>
      </c>
    </row>
    <row r="3" spans="1:31" x14ac:dyDescent="0.3">
      <c r="A3" t="s">
        <v>8</v>
      </c>
      <c r="B3" t="s">
        <v>4</v>
      </c>
      <c r="C3" t="s">
        <v>5</v>
      </c>
      <c r="D3" t="s">
        <v>6</v>
      </c>
      <c r="E3" t="s">
        <v>7</v>
      </c>
      <c r="F3" s="9"/>
      <c r="G3" s="10">
        <v>1069200</v>
      </c>
      <c r="H3" s="11">
        <v>0.1</v>
      </c>
      <c r="I3" s="12">
        <f t="shared" si="0"/>
        <v>1176120</v>
      </c>
      <c r="J3" s="14"/>
      <c r="K3" s="10">
        <f t="shared" ref="K3:K57" si="5">I3*(1+J3)</f>
        <v>1176120</v>
      </c>
      <c r="L3" s="13"/>
      <c r="M3" s="13"/>
      <c r="N3" s="10"/>
      <c r="O3" s="10"/>
      <c r="P3" s="10">
        <f t="shared" si="1"/>
        <v>89100</v>
      </c>
      <c r="Q3" s="10">
        <f t="shared" si="1"/>
        <v>89100</v>
      </c>
      <c r="R3" s="10">
        <f t="shared" si="1"/>
        <v>89100</v>
      </c>
      <c r="S3" s="10">
        <f t="shared" si="2"/>
        <v>98010</v>
      </c>
      <c r="T3" s="10">
        <f t="shared" si="2"/>
        <v>98010</v>
      </c>
      <c r="U3" s="10">
        <f t="shared" si="2"/>
        <v>98010</v>
      </c>
      <c r="V3" s="10">
        <f t="shared" si="2"/>
        <v>98010</v>
      </c>
      <c r="W3" s="10">
        <f t="shared" si="2"/>
        <v>98010</v>
      </c>
      <c r="X3" s="10">
        <f t="shared" si="2"/>
        <v>98010</v>
      </c>
      <c r="Y3" s="10">
        <f t="shared" si="3"/>
        <v>98010</v>
      </c>
      <c r="Z3" s="10">
        <f t="shared" si="3"/>
        <v>98010</v>
      </c>
      <c r="AA3" s="10">
        <f t="shared" si="3"/>
        <v>98010</v>
      </c>
      <c r="AB3" s="10"/>
      <c r="AC3" s="10"/>
      <c r="AD3" s="10"/>
      <c r="AE3" s="10">
        <f t="shared" si="4"/>
        <v>1149390</v>
      </c>
    </row>
    <row r="4" spans="1:31" x14ac:dyDescent="0.3">
      <c r="A4" t="s">
        <v>9</v>
      </c>
      <c r="B4" t="s">
        <v>4</v>
      </c>
      <c r="C4" t="s">
        <v>5</v>
      </c>
      <c r="D4" t="s">
        <v>6</v>
      </c>
      <c r="E4" t="s">
        <v>7</v>
      </c>
      <c r="F4" s="9"/>
      <c r="G4" s="10">
        <v>1551600</v>
      </c>
      <c r="H4" s="11">
        <v>7.0000000000000007E-2</v>
      </c>
      <c r="I4" s="12">
        <f t="shared" si="0"/>
        <v>1660212</v>
      </c>
      <c r="J4" s="14"/>
      <c r="K4" s="10">
        <f t="shared" si="5"/>
        <v>1660212</v>
      </c>
      <c r="L4" s="13"/>
      <c r="M4" s="13"/>
      <c r="N4" s="10"/>
      <c r="O4" s="10"/>
      <c r="P4" s="10">
        <f t="shared" si="1"/>
        <v>129300</v>
      </c>
      <c r="Q4" s="10">
        <f t="shared" si="1"/>
        <v>129300</v>
      </c>
      <c r="R4" s="10">
        <f t="shared" si="1"/>
        <v>129300</v>
      </c>
      <c r="S4" s="10">
        <f t="shared" si="2"/>
        <v>138351</v>
      </c>
      <c r="T4" s="10">
        <f t="shared" si="2"/>
        <v>138351</v>
      </c>
      <c r="U4" s="10">
        <f t="shared" si="2"/>
        <v>138351</v>
      </c>
      <c r="V4" s="10">
        <f t="shared" si="2"/>
        <v>138351</v>
      </c>
      <c r="W4" s="10">
        <f t="shared" si="2"/>
        <v>138351</v>
      </c>
      <c r="X4" s="10">
        <f t="shared" si="2"/>
        <v>138351</v>
      </c>
      <c r="Y4" s="10">
        <f t="shared" si="3"/>
        <v>138351</v>
      </c>
      <c r="Z4" s="10">
        <f t="shared" si="3"/>
        <v>138351</v>
      </c>
      <c r="AA4" s="10">
        <f t="shared" si="3"/>
        <v>138351</v>
      </c>
      <c r="AB4" s="10"/>
      <c r="AC4" s="10"/>
      <c r="AD4" s="10"/>
      <c r="AE4" s="10">
        <f t="shared" si="4"/>
        <v>1633059</v>
      </c>
    </row>
    <row r="5" spans="1:31" x14ac:dyDescent="0.3">
      <c r="A5" t="s">
        <v>10</v>
      </c>
      <c r="B5" t="s">
        <v>4</v>
      </c>
      <c r="C5" t="s">
        <v>5</v>
      </c>
      <c r="D5" t="s">
        <v>11</v>
      </c>
      <c r="E5" t="s">
        <v>7</v>
      </c>
      <c r="F5" s="9"/>
      <c r="G5" s="10">
        <v>1397400</v>
      </c>
      <c r="H5" s="11">
        <v>0.08</v>
      </c>
      <c r="I5" s="12">
        <f t="shared" si="0"/>
        <v>1509192</v>
      </c>
      <c r="J5" s="14"/>
      <c r="K5" s="10">
        <f t="shared" si="5"/>
        <v>1509192</v>
      </c>
      <c r="L5" s="13"/>
      <c r="M5" s="13"/>
      <c r="N5" s="10"/>
      <c r="O5" s="10"/>
      <c r="P5" s="10">
        <f t="shared" si="1"/>
        <v>116450</v>
      </c>
      <c r="Q5" s="10">
        <f t="shared" si="1"/>
        <v>116450</v>
      </c>
      <c r="R5" s="10">
        <f t="shared" si="1"/>
        <v>116450</v>
      </c>
      <c r="S5" s="10">
        <f t="shared" si="2"/>
        <v>125766</v>
      </c>
      <c r="T5" s="10">
        <f t="shared" si="2"/>
        <v>125766</v>
      </c>
      <c r="U5" s="10">
        <f t="shared" si="2"/>
        <v>125766</v>
      </c>
      <c r="V5" s="10">
        <f t="shared" si="2"/>
        <v>125766</v>
      </c>
      <c r="W5" s="10">
        <f t="shared" si="2"/>
        <v>125766</v>
      </c>
      <c r="X5" s="10">
        <f t="shared" si="2"/>
        <v>125766</v>
      </c>
      <c r="Y5" s="10">
        <f t="shared" si="3"/>
        <v>125766</v>
      </c>
      <c r="Z5" s="10">
        <f t="shared" si="3"/>
        <v>125766</v>
      </c>
      <c r="AA5" s="10">
        <f t="shared" si="3"/>
        <v>125766</v>
      </c>
      <c r="AB5" s="10"/>
      <c r="AC5" s="10"/>
      <c r="AD5" s="10"/>
      <c r="AE5" s="10">
        <f t="shared" ref="AE5:AE35" si="6">SUM(P5:AA5)</f>
        <v>1481244</v>
      </c>
    </row>
    <row r="6" spans="1:31" x14ac:dyDescent="0.3">
      <c r="A6" t="s">
        <v>12</v>
      </c>
      <c r="B6" t="s">
        <v>4</v>
      </c>
      <c r="C6" t="s">
        <v>5</v>
      </c>
      <c r="D6" t="s">
        <v>11</v>
      </c>
      <c r="E6" t="s">
        <v>7</v>
      </c>
      <c r="F6" s="9"/>
      <c r="G6" s="10">
        <v>1561800</v>
      </c>
      <c r="H6" s="11">
        <v>7.0000000000000007E-2</v>
      </c>
      <c r="I6" s="12">
        <f t="shared" si="0"/>
        <v>1671126</v>
      </c>
      <c r="J6" s="14"/>
      <c r="K6" s="10">
        <f t="shared" si="5"/>
        <v>1671126</v>
      </c>
      <c r="L6" s="13"/>
      <c r="M6" s="13"/>
      <c r="N6" s="10"/>
      <c r="O6" s="10"/>
      <c r="P6" s="10">
        <f t="shared" si="1"/>
        <v>130150</v>
      </c>
      <c r="Q6" s="10">
        <f t="shared" si="1"/>
        <v>130150</v>
      </c>
      <c r="R6" s="10">
        <f t="shared" si="1"/>
        <v>130150</v>
      </c>
      <c r="S6" s="10">
        <f t="shared" si="2"/>
        <v>139260.5</v>
      </c>
      <c r="T6" s="10">
        <f t="shared" si="2"/>
        <v>139260.5</v>
      </c>
      <c r="U6" s="10">
        <f t="shared" si="2"/>
        <v>139260.5</v>
      </c>
      <c r="V6" s="10">
        <f t="shared" si="2"/>
        <v>139260.5</v>
      </c>
      <c r="W6" s="10">
        <f t="shared" si="2"/>
        <v>139260.5</v>
      </c>
      <c r="X6" s="10">
        <f t="shared" si="2"/>
        <v>139260.5</v>
      </c>
      <c r="Y6" s="10">
        <f t="shared" si="3"/>
        <v>139260.5</v>
      </c>
      <c r="Z6" s="10">
        <f t="shared" si="3"/>
        <v>139260.5</v>
      </c>
      <c r="AA6" s="10">
        <f t="shared" si="3"/>
        <v>139260.5</v>
      </c>
      <c r="AB6" s="10"/>
      <c r="AC6" s="10"/>
      <c r="AD6" s="10"/>
      <c r="AE6" s="10">
        <f t="shared" si="6"/>
        <v>1643794.5</v>
      </c>
    </row>
    <row r="7" spans="1:31" x14ac:dyDescent="0.3">
      <c r="A7" t="s">
        <v>13</v>
      </c>
      <c r="B7" t="s">
        <v>4</v>
      </c>
      <c r="C7" t="s">
        <v>5</v>
      </c>
      <c r="D7" t="s">
        <v>11</v>
      </c>
      <c r="E7" t="s">
        <v>7</v>
      </c>
      <c r="F7" s="9"/>
      <c r="G7" s="10">
        <v>1613400</v>
      </c>
      <c r="H7" s="11">
        <v>0.08</v>
      </c>
      <c r="I7" s="12">
        <f t="shared" si="0"/>
        <v>1742472</v>
      </c>
      <c r="J7" s="14"/>
      <c r="K7" s="10">
        <f t="shared" si="5"/>
        <v>1742472</v>
      </c>
      <c r="L7" s="13"/>
      <c r="M7" s="13"/>
      <c r="N7" s="10"/>
      <c r="O7" s="10"/>
      <c r="P7" s="10">
        <f t="shared" si="1"/>
        <v>134450</v>
      </c>
      <c r="Q7" s="10">
        <f t="shared" si="1"/>
        <v>134450</v>
      </c>
      <c r="R7" s="10">
        <f t="shared" si="1"/>
        <v>134450</v>
      </c>
      <c r="S7" s="10">
        <f t="shared" si="2"/>
        <v>145206</v>
      </c>
      <c r="T7" s="10">
        <f t="shared" si="2"/>
        <v>145206</v>
      </c>
      <c r="U7" s="10">
        <f t="shared" si="2"/>
        <v>145206</v>
      </c>
      <c r="V7" s="10">
        <f t="shared" si="2"/>
        <v>145206</v>
      </c>
      <c r="W7" s="10">
        <f t="shared" si="2"/>
        <v>145206</v>
      </c>
      <c r="X7" s="10">
        <f t="shared" si="2"/>
        <v>145206</v>
      </c>
      <c r="Y7" s="10">
        <f t="shared" si="3"/>
        <v>145206</v>
      </c>
      <c r="Z7" s="10">
        <f t="shared" si="3"/>
        <v>145206</v>
      </c>
      <c r="AA7" s="10">
        <f t="shared" si="3"/>
        <v>145206</v>
      </c>
      <c r="AB7" s="10"/>
      <c r="AC7" s="10"/>
      <c r="AD7" s="10"/>
      <c r="AE7" s="10">
        <f t="shared" si="6"/>
        <v>1710204</v>
      </c>
    </row>
    <row r="8" spans="1:31" x14ac:dyDescent="0.3">
      <c r="A8" t="s">
        <v>14</v>
      </c>
      <c r="B8" t="s">
        <v>4</v>
      </c>
      <c r="C8" t="s">
        <v>5</v>
      </c>
      <c r="D8" t="s">
        <v>11</v>
      </c>
      <c r="E8" t="s">
        <v>7</v>
      </c>
      <c r="F8" s="9"/>
      <c r="G8" s="10">
        <v>1561800</v>
      </c>
      <c r="H8" s="11">
        <v>7.0000000000000007E-2</v>
      </c>
      <c r="I8" s="12">
        <f t="shared" si="0"/>
        <v>1671126</v>
      </c>
      <c r="J8" s="14"/>
      <c r="K8" s="10">
        <f t="shared" si="5"/>
        <v>1671126</v>
      </c>
      <c r="L8" s="13"/>
      <c r="M8" s="13"/>
      <c r="N8" s="10"/>
      <c r="O8" s="10"/>
      <c r="P8" s="10">
        <f t="shared" si="1"/>
        <v>130150</v>
      </c>
      <c r="Q8" s="10">
        <f t="shared" si="1"/>
        <v>130150</v>
      </c>
      <c r="R8" s="10">
        <f t="shared" si="1"/>
        <v>130150</v>
      </c>
      <c r="S8" s="10">
        <f t="shared" si="2"/>
        <v>139260.5</v>
      </c>
      <c r="T8" s="10">
        <f t="shared" si="2"/>
        <v>139260.5</v>
      </c>
      <c r="U8" s="10">
        <f t="shared" si="2"/>
        <v>139260.5</v>
      </c>
      <c r="V8" s="10">
        <f t="shared" si="2"/>
        <v>139260.5</v>
      </c>
      <c r="W8" s="10">
        <f t="shared" si="2"/>
        <v>139260.5</v>
      </c>
      <c r="X8" s="10">
        <f t="shared" si="2"/>
        <v>139260.5</v>
      </c>
      <c r="Y8" s="10">
        <f t="shared" si="3"/>
        <v>139260.5</v>
      </c>
      <c r="Z8" s="10">
        <f t="shared" si="3"/>
        <v>139260.5</v>
      </c>
      <c r="AA8" s="10">
        <f t="shared" si="3"/>
        <v>139260.5</v>
      </c>
      <c r="AB8" s="10"/>
      <c r="AC8" s="10"/>
      <c r="AD8" s="10"/>
      <c r="AE8" s="10">
        <f t="shared" si="6"/>
        <v>1643794.5</v>
      </c>
    </row>
    <row r="9" spans="1:31" x14ac:dyDescent="0.3">
      <c r="A9" t="s">
        <v>15</v>
      </c>
      <c r="B9" t="s">
        <v>4</v>
      </c>
      <c r="C9" t="s">
        <v>5</v>
      </c>
      <c r="D9" t="s">
        <v>16</v>
      </c>
      <c r="E9" t="s">
        <v>17</v>
      </c>
      <c r="F9" s="9"/>
      <c r="G9" s="10">
        <v>210228</v>
      </c>
      <c r="H9" s="11">
        <v>0.25</v>
      </c>
      <c r="I9" s="12">
        <f t="shared" si="0"/>
        <v>262785</v>
      </c>
      <c r="J9" s="13"/>
      <c r="K9" s="10">
        <f t="shared" si="5"/>
        <v>262785</v>
      </c>
      <c r="L9" s="13"/>
      <c r="M9" s="13"/>
      <c r="N9" s="10"/>
      <c r="O9" s="10"/>
      <c r="P9" s="10">
        <f t="shared" si="1"/>
        <v>17519</v>
      </c>
      <c r="Q9" s="10">
        <f t="shared" si="1"/>
        <v>17519</v>
      </c>
      <c r="R9" s="10">
        <f t="shared" si="1"/>
        <v>17519</v>
      </c>
      <c r="S9" s="10">
        <f t="shared" si="2"/>
        <v>21898.75</v>
      </c>
      <c r="T9" s="10">
        <f t="shared" si="2"/>
        <v>21898.75</v>
      </c>
      <c r="U9" s="10">
        <f t="shared" si="2"/>
        <v>21898.75</v>
      </c>
      <c r="V9" s="10">
        <f t="shared" si="2"/>
        <v>21898.75</v>
      </c>
      <c r="W9" s="10">
        <f t="shared" si="2"/>
        <v>21898.75</v>
      </c>
      <c r="X9" s="10">
        <f t="shared" si="2"/>
        <v>21898.75</v>
      </c>
      <c r="Y9" s="10">
        <f t="shared" si="3"/>
        <v>21898.75</v>
      </c>
      <c r="Z9" s="10">
        <f t="shared" si="3"/>
        <v>21898.75</v>
      </c>
      <c r="AA9" s="10">
        <f t="shared" si="3"/>
        <v>21898.75</v>
      </c>
      <c r="AB9" s="10"/>
      <c r="AC9" s="10"/>
      <c r="AD9" s="10"/>
      <c r="AE9" s="10">
        <f t="shared" si="6"/>
        <v>249645.75</v>
      </c>
    </row>
    <row r="10" spans="1:31" x14ac:dyDescent="0.3">
      <c r="A10" t="s">
        <v>18</v>
      </c>
      <c r="B10" t="s">
        <v>4</v>
      </c>
      <c r="C10" t="s">
        <v>5</v>
      </c>
      <c r="D10" t="s">
        <v>16</v>
      </c>
      <c r="E10" t="s">
        <v>17</v>
      </c>
      <c r="F10" s="9"/>
      <c r="G10" s="10">
        <v>210228</v>
      </c>
      <c r="H10" s="11">
        <v>0.25</v>
      </c>
      <c r="I10" s="12">
        <f t="shared" si="0"/>
        <v>262785</v>
      </c>
      <c r="J10" s="13"/>
      <c r="K10" s="10">
        <f t="shared" si="5"/>
        <v>262785</v>
      </c>
      <c r="L10" s="13"/>
      <c r="M10" s="13"/>
      <c r="N10" s="10"/>
      <c r="O10" s="10"/>
      <c r="P10" s="10">
        <f t="shared" si="1"/>
        <v>17519</v>
      </c>
      <c r="Q10" s="10">
        <f t="shared" si="1"/>
        <v>17519</v>
      </c>
      <c r="R10" s="10">
        <f t="shared" si="1"/>
        <v>17519</v>
      </c>
      <c r="S10" s="10">
        <f t="shared" si="2"/>
        <v>21898.75</v>
      </c>
      <c r="T10" s="10">
        <f t="shared" si="2"/>
        <v>21898.75</v>
      </c>
      <c r="U10" s="10">
        <f t="shared" si="2"/>
        <v>21898.75</v>
      </c>
      <c r="V10" s="10">
        <f t="shared" si="2"/>
        <v>21898.75</v>
      </c>
      <c r="W10" s="10">
        <f t="shared" si="2"/>
        <v>21898.75</v>
      </c>
      <c r="X10" s="10">
        <f t="shared" si="2"/>
        <v>21898.75</v>
      </c>
      <c r="Y10" s="10">
        <f t="shared" si="3"/>
        <v>21898.75</v>
      </c>
      <c r="Z10" s="10">
        <f t="shared" si="3"/>
        <v>21898.75</v>
      </c>
      <c r="AA10" s="10">
        <f t="shared" si="3"/>
        <v>21898.75</v>
      </c>
      <c r="AB10" s="10"/>
      <c r="AC10" s="10"/>
      <c r="AD10" s="10"/>
      <c r="AE10" s="10">
        <f t="shared" si="6"/>
        <v>249645.75</v>
      </c>
    </row>
    <row r="11" spans="1:31" x14ac:dyDescent="0.3">
      <c r="A11" t="s">
        <v>19</v>
      </c>
      <c r="B11" t="s">
        <v>4</v>
      </c>
      <c r="C11" t="s">
        <v>5</v>
      </c>
      <c r="D11" t="s">
        <v>20</v>
      </c>
      <c r="E11" t="s">
        <v>17</v>
      </c>
      <c r="F11" s="9"/>
      <c r="G11" s="10">
        <v>249000</v>
      </c>
      <c r="H11" s="11">
        <v>0.25</v>
      </c>
      <c r="I11" s="12">
        <v>312480</v>
      </c>
      <c r="J11" s="13"/>
      <c r="K11" s="10">
        <v>345000</v>
      </c>
      <c r="L11" s="13"/>
      <c r="M11" s="13"/>
      <c r="N11" s="10">
        <v>1</v>
      </c>
      <c r="O11" s="10"/>
      <c r="P11" s="10">
        <f t="shared" si="1"/>
        <v>20750.083333333332</v>
      </c>
      <c r="Q11" s="10">
        <f t="shared" si="1"/>
        <v>20750.083333333332</v>
      </c>
      <c r="R11" s="10">
        <f t="shared" si="1"/>
        <v>20750.083333333332</v>
      </c>
      <c r="S11" s="10">
        <f t="shared" si="2"/>
        <v>26040.083333333332</v>
      </c>
      <c r="T11" s="10">
        <f t="shared" si="2"/>
        <v>26040.083333333332</v>
      </c>
      <c r="U11" s="10">
        <f t="shared" si="2"/>
        <v>26040.083333333332</v>
      </c>
      <c r="V11" s="10">
        <f t="shared" si="2"/>
        <v>26040.083333333332</v>
      </c>
      <c r="W11" s="10">
        <f t="shared" si="2"/>
        <v>26040.083333333332</v>
      </c>
      <c r="X11" s="10">
        <f t="shared" si="2"/>
        <v>26040.083333333332</v>
      </c>
      <c r="Y11" s="10">
        <f t="shared" si="3"/>
        <v>28750.083333333332</v>
      </c>
      <c r="Z11" s="10">
        <f t="shared" si="3"/>
        <v>28750.083333333332</v>
      </c>
      <c r="AA11" s="10">
        <f t="shared" si="3"/>
        <v>28750.083333333332</v>
      </c>
      <c r="AB11" s="10"/>
      <c r="AC11" s="10"/>
      <c r="AD11" s="10"/>
      <c r="AE11" s="10">
        <f t="shared" si="6"/>
        <v>304741</v>
      </c>
    </row>
    <row r="12" spans="1:31" x14ac:dyDescent="0.3">
      <c r="A12" t="s">
        <v>21</v>
      </c>
      <c r="B12" t="s">
        <v>4</v>
      </c>
      <c r="C12" t="s">
        <v>5</v>
      </c>
      <c r="D12" t="s">
        <v>20</v>
      </c>
      <c r="E12" t="s">
        <v>17</v>
      </c>
      <c r="F12" s="9"/>
      <c r="G12" s="10">
        <v>249000</v>
      </c>
      <c r="H12" s="11">
        <v>0.25</v>
      </c>
      <c r="I12" s="12">
        <v>312480</v>
      </c>
      <c r="J12" s="13"/>
      <c r="K12" s="10">
        <v>345000</v>
      </c>
      <c r="L12" s="13"/>
      <c r="M12" s="13"/>
      <c r="N12" s="10">
        <v>1</v>
      </c>
      <c r="O12" s="10"/>
      <c r="P12" s="10">
        <f t="shared" si="1"/>
        <v>20750.083333333332</v>
      </c>
      <c r="Q12" s="10">
        <f t="shared" si="1"/>
        <v>20750.083333333332</v>
      </c>
      <c r="R12" s="10">
        <f t="shared" si="1"/>
        <v>20750.083333333332</v>
      </c>
      <c r="S12" s="10">
        <f t="shared" si="2"/>
        <v>26040.083333333332</v>
      </c>
      <c r="T12" s="10">
        <f t="shared" si="2"/>
        <v>26040.083333333332</v>
      </c>
      <c r="U12" s="10">
        <f t="shared" si="2"/>
        <v>26040.083333333332</v>
      </c>
      <c r="V12" s="10">
        <f t="shared" si="2"/>
        <v>26040.083333333332</v>
      </c>
      <c r="W12" s="10">
        <f t="shared" si="2"/>
        <v>26040.083333333332</v>
      </c>
      <c r="X12" s="10">
        <f t="shared" si="2"/>
        <v>26040.083333333332</v>
      </c>
      <c r="Y12" s="10">
        <f t="shared" si="3"/>
        <v>28750.083333333332</v>
      </c>
      <c r="Z12" s="10">
        <f t="shared" si="3"/>
        <v>28750.083333333332</v>
      </c>
      <c r="AA12" s="10">
        <f t="shared" si="3"/>
        <v>28750.083333333332</v>
      </c>
      <c r="AB12" s="10"/>
      <c r="AC12" s="10"/>
      <c r="AD12" s="10"/>
      <c r="AE12" s="10">
        <f t="shared" si="6"/>
        <v>304741</v>
      </c>
    </row>
    <row r="13" spans="1:31" s="15" customFormat="1" x14ac:dyDescent="0.3">
      <c r="A13" t="s">
        <v>22</v>
      </c>
      <c r="B13" s="15" t="s">
        <v>4</v>
      </c>
      <c r="C13" t="s">
        <v>5</v>
      </c>
      <c r="D13" s="15" t="s">
        <v>23</v>
      </c>
      <c r="E13" s="15" t="s">
        <v>17</v>
      </c>
      <c r="F13" s="16">
        <v>42944</v>
      </c>
      <c r="G13" s="17">
        <v>325800</v>
      </c>
      <c r="H13" s="18">
        <v>0.25</v>
      </c>
      <c r="I13" s="19">
        <f t="shared" si="0"/>
        <v>407250</v>
      </c>
      <c r="J13" s="20"/>
      <c r="K13" s="17">
        <f t="shared" si="5"/>
        <v>407250</v>
      </c>
      <c r="L13" s="21"/>
      <c r="M13" s="21"/>
      <c r="N13" s="17"/>
      <c r="O13" s="17"/>
      <c r="P13" s="17">
        <f t="shared" si="1"/>
        <v>27150</v>
      </c>
      <c r="Q13" s="17">
        <f t="shared" si="1"/>
        <v>27150</v>
      </c>
      <c r="R13" s="17">
        <f t="shared" si="1"/>
        <v>27150</v>
      </c>
      <c r="S13" s="17">
        <f t="shared" si="2"/>
        <v>33937.5</v>
      </c>
      <c r="T13" s="17">
        <f t="shared" si="2"/>
        <v>33937.5</v>
      </c>
      <c r="U13" s="17">
        <f t="shared" si="2"/>
        <v>33937.5</v>
      </c>
      <c r="V13" s="17">
        <f t="shared" si="2"/>
        <v>33937.5</v>
      </c>
      <c r="W13" s="17"/>
      <c r="X13" s="17"/>
      <c r="Y13" s="17"/>
      <c r="Z13" s="17"/>
      <c r="AA13" s="17"/>
      <c r="AB13" s="17"/>
      <c r="AC13" s="17"/>
      <c r="AD13" s="17"/>
      <c r="AE13" s="17">
        <f t="shared" si="6"/>
        <v>217200</v>
      </c>
    </row>
    <row r="14" spans="1:31" s="15" customFormat="1" x14ac:dyDescent="0.3">
      <c r="A14" t="s">
        <v>24</v>
      </c>
      <c r="B14" s="15" t="s">
        <v>4</v>
      </c>
      <c r="C14" t="s">
        <v>5</v>
      </c>
      <c r="D14" s="15" t="s">
        <v>23</v>
      </c>
      <c r="E14" s="15" t="s">
        <v>17</v>
      </c>
      <c r="F14" s="16">
        <v>42855</v>
      </c>
      <c r="G14" s="17">
        <v>279960</v>
      </c>
      <c r="H14" s="18">
        <v>0</v>
      </c>
      <c r="I14" s="19">
        <f t="shared" si="0"/>
        <v>279960</v>
      </c>
      <c r="J14" s="20"/>
      <c r="K14" s="17">
        <f t="shared" si="5"/>
        <v>279960</v>
      </c>
      <c r="L14" s="21"/>
      <c r="M14" s="21"/>
      <c r="N14" s="17"/>
      <c r="O14" s="17"/>
      <c r="P14" s="17">
        <f t="shared" si="1"/>
        <v>23330</v>
      </c>
      <c r="Q14" s="17">
        <f t="shared" si="1"/>
        <v>23330</v>
      </c>
      <c r="R14" s="17">
        <f t="shared" si="1"/>
        <v>23330</v>
      </c>
      <c r="S14" s="17">
        <f t="shared" si="2"/>
        <v>23330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>
        <f t="shared" si="6"/>
        <v>93320</v>
      </c>
    </row>
    <row r="15" spans="1:31" s="15" customFormat="1" x14ac:dyDescent="0.3">
      <c r="A15" t="s">
        <v>25</v>
      </c>
      <c r="B15" s="15" t="s">
        <v>4</v>
      </c>
      <c r="C15" t="s">
        <v>5</v>
      </c>
      <c r="D15" s="15" t="s">
        <v>23</v>
      </c>
      <c r="E15" s="15" t="s">
        <v>17</v>
      </c>
      <c r="F15" s="16">
        <v>43069</v>
      </c>
      <c r="G15" s="17">
        <v>269700</v>
      </c>
      <c r="H15" s="18">
        <v>0.25</v>
      </c>
      <c r="I15" s="19">
        <f t="shared" si="0"/>
        <v>337125</v>
      </c>
      <c r="J15" s="20"/>
      <c r="K15" s="17">
        <f t="shared" si="5"/>
        <v>337125</v>
      </c>
      <c r="L15" s="21"/>
      <c r="M15" s="21"/>
      <c r="N15" s="17"/>
      <c r="O15" s="17"/>
      <c r="P15" s="17">
        <f t="shared" si="1"/>
        <v>22475</v>
      </c>
      <c r="Q15" s="17">
        <f t="shared" si="1"/>
        <v>22475</v>
      </c>
      <c r="R15" s="17">
        <f t="shared" si="1"/>
        <v>22475</v>
      </c>
      <c r="S15" s="17">
        <f t="shared" si="2"/>
        <v>28093.75</v>
      </c>
      <c r="T15" s="17">
        <f t="shared" si="2"/>
        <v>28093.75</v>
      </c>
      <c r="U15" s="17">
        <f t="shared" si="2"/>
        <v>28093.75</v>
      </c>
      <c r="V15" s="17">
        <f t="shared" si="2"/>
        <v>28093.75</v>
      </c>
      <c r="W15" s="17">
        <f t="shared" si="2"/>
        <v>28093.75</v>
      </c>
      <c r="X15" s="17">
        <f t="shared" si="2"/>
        <v>28093.75</v>
      </c>
      <c r="Y15" s="17">
        <f t="shared" si="3"/>
        <v>28093.75</v>
      </c>
      <c r="Z15" s="17">
        <f t="shared" si="3"/>
        <v>28093.75</v>
      </c>
      <c r="AA15" s="17"/>
      <c r="AB15" s="17"/>
      <c r="AC15" s="17"/>
      <c r="AD15" s="17"/>
      <c r="AE15" s="17">
        <f t="shared" si="6"/>
        <v>292175</v>
      </c>
    </row>
    <row r="16" spans="1:31" x14ac:dyDescent="0.3">
      <c r="A16" t="s">
        <v>26</v>
      </c>
      <c r="B16" t="s">
        <v>4</v>
      </c>
      <c r="C16" t="s">
        <v>5</v>
      </c>
      <c r="D16" t="s">
        <v>23</v>
      </c>
      <c r="E16" t="s">
        <v>17</v>
      </c>
      <c r="F16" s="9"/>
      <c r="G16" s="10">
        <v>269700</v>
      </c>
      <c r="H16" s="11">
        <v>0.3</v>
      </c>
      <c r="I16" s="12">
        <v>350640</v>
      </c>
      <c r="J16" s="14"/>
      <c r="K16" s="10">
        <v>400020</v>
      </c>
      <c r="L16" s="13"/>
      <c r="M16" s="13"/>
      <c r="N16" s="10">
        <v>1</v>
      </c>
      <c r="O16" s="10"/>
      <c r="P16" s="10">
        <f t="shared" si="1"/>
        <v>22475.083333333332</v>
      </c>
      <c r="Q16" s="10">
        <f t="shared" si="1"/>
        <v>22475.083333333332</v>
      </c>
      <c r="R16" s="10">
        <f t="shared" si="1"/>
        <v>22475.083333333332</v>
      </c>
      <c r="S16" s="10">
        <f t="shared" si="2"/>
        <v>29220.083333333332</v>
      </c>
      <c r="T16" s="10">
        <f t="shared" si="2"/>
        <v>29220.083333333332</v>
      </c>
      <c r="U16" s="10">
        <f t="shared" si="2"/>
        <v>29220.083333333332</v>
      </c>
      <c r="V16" s="10">
        <f t="shared" si="2"/>
        <v>29220.083333333332</v>
      </c>
      <c r="W16" s="10">
        <f t="shared" si="2"/>
        <v>29220.083333333332</v>
      </c>
      <c r="X16" s="10">
        <f t="shared" si="2"/>
        <v>29220.083333333332</v>
      </c>
      <c r="Y16" s="10">
        <f t="shared" si="3"/>
        <v>33335.083333333336</v>
      </c>
      <c r="Z16" s="10">
        <f t="shared" si="3"/>
        <v>33335.083333333336</v>
      </c>
      <c r="AA16" s="10">
        <f t="shared" si="3"/>
        <v>33335.083333333336</v>
      </c>
      <c r="AB16" s="10"/>
      <c r="AC16" s="10"/>
      <c r="AD16" s="10"/>
      <c r="AE16" s="10">
        <f t="shared" si="6"/>
        <v>342751</v>
      </c>
    </row>
    <row r="17" spans="1:31" x14ac:dyDescent="0.3">
      <c r="A17" t="s">
        <v>27</v>
      </c>
      <c r="B17" t="s">
        <v>4</v>
      </c>
      <c r="C17" t="s">
        <v>5</v>
      </c>
      <c r="D17" t="s">
        <v>20</v>
      </c>
      <c r="E17" t="s">
        <v>17</v>
      </c>
      <c r="F17" s="9"/>
      <c r="G17" s="10">
        <v>255000</v>
      </c>
      <c r="H17" s="11">
        <v>0.25</v>
      </c>
      <c r="I17" s="12">
        <f t="shared" si="0"/>
        <v>318750</v>
      </c>
      <c r="J17" s="13"/>
      <c r="K17" s="10">
        <f t="shared" si="5"/>
        <v>318750</v>
      </c>
      <c r="L17" s="13"/>
      <c r="M17" s="13"/>
      <c r="N17" s="10"/>
      <c r="O17" s="10"/>
      <c r="P17" s="10">
        <f t="shared" si="1"/>
        <v>21250</v>
      </c>
      <c r="Q17" s="10">
        <f t="shared" si="1"/>
        <v>21250</v>
      </c>
      <c r="R17" s="10">
        <f t="shared" si="1"/>
        <v>21250</v>
      </c>
      <c r="S17" s="10">
        <f t="shared" si="2"/>
        <v>26562.5</v>
      </c>
      <c r="T17" s="10">
        <f t="shared" si="2"/>
        <v>26562.5</v>
      </c>
      <c r="U17" s="10">
        <f t="shared" si="2"/>
        <v>26562.5</v>
      </c>
      <c r="V17" s="10">
        <f t="shared" si="2"/>
        <v>26562.5</v>
      </c>
      <c r="W17" s="10">
        <f t="shared" si="2"/>
        <v>26562.5</v>
      </c>
      <c r="X17" s="10">
        <f t="shared" si="2"/>
        <v>26562.5</v>
      </c>
      <c r="Y17" s="10">
        <f t="shared" si="3"/>
        <v>26562.5</v>
      </c>
      <c r="Z17" s="10">
        <f t="shared" si="3"/>
        <v>26562.5</v>
      </c>
      <c r="AA17" s="10">
        <f t="shared" si="3"/>
        <v>26562.5</v>
      </c>
      <c r="AB17" s="10"/>
      <c r="AC17" s="10"/>
      <c r="AD17" s="10"/>
      <c r="AE17" s="10">
        <f t="shared" si="6"/>
        <v>302812.5</v>
      </c>
    </row>
    <row r="18" spans="1:31" x14ac:dyDescent="0.3">
      <c r="A18" t="s">
        <v>28</v>
      </c>
      <c r="B18" t="s">
        <v>4</v>
      </c>
      <c r="C18" t="s">
        <v>5</v>
      </c>
      <c r="D18" t="s">
        <v>23</v>
      </c>
      <c r="E18" t="s">
        <v>17</v>
      </c>
      <c r="F18" s="9"/>
      <c r="G18" s="10">
        <v>350400</v>
      </c>
      <c r="H18" s="11">
        <v>0.25</v>
      </c>
      <c r="I18" s="12">
        <f t="shared" si="0"/>
        <v>438000</v>
      </c>
      <c r="J18" s="14"/>
      <c r="K18" s="10">
        <f t="shared" si="5"/>
        <v>438000</v>
      </c>
      <c r="L18" s="13"/>
      <c r="M18" s="13"/>
      <c r="N18" s="10"/>
      <c r="O18" s="10"/>
      <c r="P18" s="10">
        <f t="shared" ref="P18:R39" si="7">($G18+($G18*$L18)+($G18*$M18)+$N18+$O18)/12</f>
        <v>29200</v>
      </c>
      <c r="Q18" s="10">
        <f t="shared" si="7"/>
        <v>29200</v>
      </c>
      <c r="R18" s="10">
        <f t="shared" si="7"/>
        <v>29200</v>
      </c>
      <c r="S18" s="10">
        <f t="shared" si="2"/>
        <v>36500</v>
      </c>
      <c r="T18" s="10">
        <f t="shared" si="2"/>
        <v>36500</v>
      </c>
      <c r="U18" s="10">
        <f t="shared" si="2"/>
        <v>36500</v>
      </c>
      <c r="V18" s="10">
        <f t="shared" si="2"/>
        <v>36500</v>
      </c>
      <c r="W18" s="10">
        <f t="shared" si="2"/>
        <v>36500</v>
      </c>
      <c r="X18" s="10">
        <f t="shared" si="2"/>
        <v>36500</v>
      </c>
      <c r="Y18" s="10">
        <f t="shared" ref="Y18:AA29" si="8">($K18+($K18*$L18)+($K18*$M18)+$N18+$O18)/12</f>
        <v>36500</v>
      </c>
      <c r="Z18" s="10">
        <f t="shared" si="8"/>
        <v>36500</v>
      </c>
      <c r="AA18" s="10">
        <f t="shared" si="8"/>
        <v>36500</v>
      </c>
      <c r="AB18" s="10"/>
      <c r="AC18" s="10"/>
      <c r="AD18" s="10"/>
      <c r="AE18" s="10">
        <f t="shared" si="6"/>
        <v>416100</v>
      </c>
    </row>
    <row r="19" spans="1:31" s="15" customFormat="1" x14ac:dyDescent="0.3">
      <c r="A19" t="s">
        <v>29</v>
      </c>
      <c r="B19" s="15" t="s">
        <v>4</v>
      </c>
      <c r="C19" t="s">
        <v>5</v>
      </c>
      <c r="D19" s="15" t="s">
        <v>23</v>
      </c>
      <c r="E19" s="15" t="s">
        <v>17</v>
      </c>
      <c r="F19" s="16">
        <v>42797</v>
      </c>
      <c r="G19" s="17">
        <v>276000</v>
      </c>
      <c r="H19" s="18">
        <v>0</v>
      </c>
      <c r="I19" s="19">
        <f t="shared" si="0"/>
        <v>276000</v>
      </c>
      <c r="J19" s="20"/>
      <c r="K19" s="17">
        <f t="shared" si="5"/>
        <v>276000</v>
      </c>
      <c r="L19" s="21"/>
      <c r="M19" s="21"/>
      <c r="N19" s="17"/>
      <c r="O19" s="17"/>
      <c r="P19" s="17">
        <f t="shared" si="7"/>
        <v>23000</v>
      </c>
      <c r="Q19" s="17">
        <f t="shared" si="7"/>
        <v>23000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>
        <f t="shared" si="6"/>
        <v>46000</v>
      </c>
    </row>
    <row r="20" spans="1:31" x14ac:dyDescent="0.3">
      <c r="A20" t="s">
        <v>30</v>
      </c>
      <c r="B20" t="s">
        <v>4</v>
      </c>
      <c r="C20" t="s">
        <v>5</v>
      </c>
      <c r="D20" t="s">
        <v>23</v>
      </c>
      <c r="E20" t="s">
        <v>17</v>
      </c>
      <c r="F20" s="9"/>
      <c r="G20" s="10">
        <v>249000</v>
      </c>
      <c r="H20" s="11">
        <v>0.25</v>
      </c>
      <c r="I20" s="12">
        <f t="shared" si="0"/>
        <v>311250</v>
      </c>
      <c r="J20" s="13"/>
      <c r="K20" s="10">
        <f t="shared" si="5"/>
        <v>311250</v>
      </c>
      <c r="L20" s="13"/>
      <c r="M20" s="13"/>
      <c r="N20" s="10"/>
      <c r="O20" s="10"/>
      <c r="P20" s="10">
        <f t="shared" si="7"/>
        <v>20750</v>
      </c>
      <c r="Q20" s="10">
        <f t="shared" si="7"/>
        <v>20750</v>
      </c>
      <c r="R20" s="10">
        <f t="shared" si="7"/>
        <v>20750</v>
      </c>
      <c r="S20" s="10">
        <f t="shared" ref="S20:X21" si="9">($I20+($I20*$L20)+($I20*$M20)+$N20+$O20)/12</f>
        <v>25937.5</v>
      </c>
      <c r="T20" s="10">
        <f t="shared" si="9"/>
        <v>25937.5</v>
      </c>
      <c r="U20" s="10">
        <f t="shared" si="9"/>
        <v>25937.5</v>
      </c>
      <c r="V20" s="10">
        <f t="shared" si="9"/>
        <v>25937.5</v>
      </c>
      <c r="W20" s="10">
        <f t="shared" si="9"/>
        <v>25937.5</v>
      </c>
      <c r="X20" s="10">
        <f t="shared" si="9"/>
        <v>25937.5</v>
      </c>
      <c r="Y20" s="10">
        <f t="shared" ref="Y20:AA21" si="10">($K20+($K20*$L20)+($K20*$M20)+$N20+$O20)/12</f>
        <v>25937.5</v>
      </c>
      <c r="Z20" s="10">
        <f t="shared" si="10"/>
        <v>25937.5</v>
      </c>
      <c r="AA20" s="10">
        <f t="shared" si="10"/>
        <v>25937.5</v>
      </c>
      <c r="AB20" s="10"/>
      <c r="AC20" s="10"/>
      <c r="AD20" s="10"/>
      <c r="AE20" s="10">
        <f t="shared" si="6"/>
        <v>295687.5</v>
      </c>
    </row>
    <row r="21" spans="1:31" x14ac:dyDescent="0.3">
      <c r="A21" t="s">
        <v>31</v>
      </c>
      <c r="B21" t="s">
        <v>4</v>
      </c>
      <c r="C21" t="s">
        <v>5</v>
      </c>
      <c r="D21" t="s">
        <v>32</v>
      </c>
      <c r="E21" t="s">
        <v>17</v>
      </c>
      <c r="F21" s="9"/>
      <c r="G21" s="10">
        <v>538200</v>
      </c>
      <c r="H21" s="11">
        <v>0.15</v>
      </c>
      <c r="I21" s="12">
        <f t="shared" si="0"/>
        <v>618930</v>
      </c>
      <c r="J21" s="14"/>
      <c r="K21" s="10">
        <v>675000</v>
      </c>
      <c r="L21" s="13"/>
      <c r="M21" s="13"/>
      <c r="N21" s="10">
        <v>1</v>
      </c>
      <c r="O21" s="10"/>
      <c r="P21" s="10">
        <f t="shared" si="7"/>
        <v>44850.083333333336</v>
      </c>
      <c r="Q21" s="10">
        <f t="shared" si="7"/>
        <v>44850.083333333336</v>
      </c>
      <c r="R21" s="10">
        <f t="shared" si="7"/>
        <v>44850.083333333336</v>
      </c>
      <c r="S21" s="10">
        <f t="shared" si="9"/>
        <v>51577.583333333336</v>
      </c>
      <c r="T21" s="10">
        <f t="shared" si="9"/>
        <v>51577.583333333336</v>
      </c>
      <c r="U21" s="10">
        <f t="shared" si="9"/>
        <v>51577.583333333336</v>
      </c>
      <c r="V21" s="10">
        <f t="shared" si="9"/>
        <v>51577.583333333336</v>
      </c>
      <c r="W21" s="10">
        <f t="shared" si="9"/>
        <v>51577.583333333336</v>
      </c>
      <c r="X21" s="10">
        <f t="shared" si="9"/>
        <v>51577.583333333336</v>
      </c>
      <c r="Y21" s="10">
        <f t="shared" si="10"/>
        <v>56250.083333333336</v>
      </c>
      <c r="Z21" s="10">
        <f t="shared" si="10"/>
        <v>56250.083333333336</v>
      </c>
      <c r="AA21" s="10">
        <f t="shared" si="10"/>
        <v>56250.083333333336</v>
      </c>
      <c r="AB21" s="10"/>
      <c r="AC21" s="10"/>
      <c r="AD21" s="10"/>
      <c r="AE21" s="10">
        <f t="shared" si="6"/>
        <v>612766</v>
      </c>
    </row>
    <row r="22" spans="1:31" s="15" customFormat="1" x14ac:dyDescent="0.3">
      <c r="A22" t="s">
        <v>33</v>
      </c>
      <c r="B22" s="15" t="s">
        <v>4</v>
      </c>
      <c r="C22" t="s">
        <v>5</v>
      </c>
      <c r="D22" s="15" t="s">
        <v>32</v>
      </c>
      <c r="E22" s="15" t="s">
        <v>17</v>
      </c>
      <c r="F22" s="16">
        <v>42816</v>
      </c>
      <c r="G22" s="17">
        <v>444600</v>
      </c>
      <c r="H22" s="18">
        <v>0</v>
      </c>
      <c r="I22" s="19">
        <f t="shared" si="0"/>
        <v>444600</v>
      </c>
      <c r="J22" s="20"/>
      <c r="K22" s="17">
        <f t="shared" si="5"/>
        <v>444600</v>
      </c>
      <c r="L22" s="21"/>
      <c r="M22" s="21"/>
      <c r="N22" s="17"/>
      <c r="O22" s="17"/>
      <c r="P22" s="17">
        <f t="shared" si="7"/>
        <v>37050</v>
      </c>
      <c r="Q22" s="17">
        <f t="shared" si="7"/>
        <v>37050</v>
      </c>
      <c r="R22" s="17">
        <f t="shared" si="7"/>
        <v>37050</v>
      </c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>
        <f t="shared" si="6"/>
        <v>111150</v>
      </c>
    </row>
    <row r="23" spans="1:31" x14ac:dyDescent="0.3">
      <c r="A23" t="s">
        <v>34</v>
      </c>
      <c r="B23" t="s">
        <v>4</v>
      </c>
      <c r="C23" t="s">
        <v>5</v>
      </c>
      <c r="D23" t="s">
        <v>32</v>
      </c>
      <c r="E23" t="s">
        <v>17</v>
      </c>
      <c r="F23" s="9"/>
      <c r="G23" s="10">
        <v>495000</v>
      </c>
      <c r="H23" s="11">
        <v>0.2</v>
      </c>
      <c r="I23" s="12">
        <f t="shared" si="0"/>
        <v>594000</v>
      </c>
      <c r="J23" s="14"/>
      <c r="K23" s="10">
        <f t="shared" si="5"/>
        <v>594000</v>
      </c>
      <c r="L23" s="13"/>
      <c r="M23" s="13"/>
      <c r="N23" s="10"/>
      <c r="O23" s="10"/>
      <c r="P23" s="10">
        <f t="shared" si="7"/>
        <v>41250</v>
      </c>
      <c r="Q23" s="10">
        <f t="shared" si="7"/>
        <v>41250</v>
      </c>
      <c r="R23" s="10">
        <f t="shared" si="7"/>
        <v>41250</v>
      </c>
      <c r="S23" s="10">
        <f t="shared" ref="S23:X34" si="11">($I23+($I23*$L23)+($I23*$M23)+$N23+$O23)/12</f>
        <v>49500</v>
      </c>
      <c r="T23" s="10">
        <f t="shared" si="11"/>
        <v>49500</v>
      </c>
      <c r="U23" s="10">
        <f t="shared" si="11"/>
        <v>49500</v>
      </c>
      <c r="V23" s="10">
        <f t="shared" si="11"/>
        <v>49500</v>
      </c>
      <c r="W23" s="10">
        <f t="shared" si="11"/>
        <v>49500</v>
      </c>
      <c r="X23" s="10">
        <f t="shared" si="11"/>
        <v>49500</v>
      </c>
      <c r="Y23" s="10">
        <f t="shared" ref="Y23:AA34" si="12">($K23+($K23*$L23)+($K23*$M23)+$N23+$O23)/12</f>
        <v>49500</v>
      </c>
      <c r="Z23" s="10">
        <f t="shared" si="12"/>
        <v>49500</v>
      </c>
      <c r="AA23" s="10">
        <f t="shared" si="12"/>
        <v>49500</v>
      </c>
      <c r="AB23" s="10"/>
      <c r="AC23" s="10"/>
      <c r="AD23" s="10"/>
      <c r="AE23" s="10">
        <f t="shared" si="6"/>
        <v>569250</v>
      </c>
    </row>
    <row r="24" spans="1:31" x14ac:dyDescent="0.3">
      <c r="A24" t="s">
        <v>35</v>
      </c>
      <c r="B24" t="s">
        <v>4</v>
      </c>
      <c r="C24" t="s">
        <v>5</v>
      </c>
      <c r="D24" t="s">
        <v>32</v>
      </c>
      <c r="E24" t="s">
        <v>17</v>
      </c>
      <c r="F24" s="9"/>
      <c r="G24" s="10">
        <v>510600</v>
      </c>
      <c r="H24" s="11">
        <v>0.25</v>
      </c>
      <c r="I24" s="12">
        <f t="shared" si="0"/>
        <v>638250</v>
      </c>
      <c r="J24" s="14"/>
      <c r="K24" s="10">
        <v>675000</v>
      </c>
      <c r="L24" s="13"/>
      <c r="M24" s="13"/>
      <c r="N24" s="10">
        <v>1</v>
      </c>
      <c r="O24" s="10"/>
      <c r="P24" s="10">
        <f t="shared" si="7"/>
        <v>42550.083333333336</v>
      </c>
      <c r="Q24" s="10">
        <f t="shared" si="7"/>
        <v>42550.083333333336</v>
      </c>
      <c r="R24" s="10">
        <f t="shared" si="7"/>
        <v>42550.083333333336</v>
      </c>
      <c r="S24" s="10">
        <f t="shared" si="11"/>
        <v>53187.583333333336</v>
      </c>
      <c r="T24" s="10">
        <f t="shared" si="11"/>
        <v>53187.583333333336</v>
      </c>
      <c r="U24" s="10">
        <f t="shared" si="11"/>
        <v>53187.583333333336</v>
      </c>
      <c r="V24" s="10">
        <f t="shared" si="11"/>
        <v>53187.583333333336</v>
      </c>
      <c r="W24" s="10">
        <f t="shared" si="11"/>
        <v>53187.583333333336</v>
      </c>
      <c r="X24" s="10">
        <f t="shared" si="11"/>
        <v>53187.583333333336</v>
      </c>
      <c r="Y24" s="10">
        <f t="shared" si="12"/>
        <v>56250.083333333336</v>
      </c>
      <c r="Z24" s="10">
        <f t="shared" si="12"/>
        <v>56250.083333333336</v>
      </c>
      <c r="AA24" s="10">
        <f t="shared" si="12"/>
        <v>56250.083333333336</v>
      </c>
      <c r="AB24" s="10"/>
      <c r="AC24" s="10"/>
      <c r="AD24" s="10"/>
      <c r="AE24" s="10">
        <f t="shared" si="6"/>
        <v>615526</v>
      </c>
    </row>
    <row r="25" spans="1:31" s="15" customFormat="1" x14ac:dyDescent="0.3">
      <c r="A25" t="s">
        <v>36</v>
      </c>
      <c r="B25" s="15" t="s">
        <v>4</v>
      </c>
      <c r="C25" t="s">
        <v>5</v>
      </c>
      <c r="D25" s="15" t="s">
        <v>32</v>
      </c>
      <c r="E25" s="15" t="s">
        <v>17</v>
      </c>
      <c r="F25" s="16">
        <v>42881</v>
      </c>
      <c r="G25" s="17">
        <v>672600</v>
      </c>
      <c r="H25" s="18">
        <v>0</v>
      </c>
      <c r="I25" s="19">
        <f t="shared" si="0"/>
        <v>672600</v>
      </c>
      <c r="J25" s="21"/>
      <c r="K25" s="17">
        <f t="shared" si="5"/>
        <v>672600</v>
      </c>
      <c r="L25" s="21"/>
      <c r="M25" s="21"/>
      <c r="N25" s="17"/>
      <c r="O25" s="17"/>
      <c r="P25" s="17">
        <f t="shared" si="7"/>
        <v>56050</v>
      </c>
      <c r="Q25" s="17">
        <f t="shared" si="7"/>
        <v>56050</v>
      </c>
      <c r="R25" s="17">
        <f t="shared" si="7"/>
        <v>56050</v>
      </c>
      <c r="S25" s="17">
        <f t="shared" si="11"/>
        <v>56050</v>
      </c>
      <c r="T25" s="17">
        <f t="shared" si="11"/>
        <v>56050</v>
      </c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>
        <f t="shared" si="6"/>
        <v>280250</v>
      </c>
    </row>
    <row r="26" spans="1:31" s="15" customFormat="1" x14ac:dyDescent="0.3">
      <c r="A26" t="s">
        <v>37</v>
      </c>
      <c r="B26" s="15" t="s">
        <v>4</v>
      </c>
      <c r="C26" t="s">
        <v>5</v>
      </c>
      <c r="D26" s="15" t="s">
        <v>32</v>
      </c>
      <c r="E26" s="15" t="s">
        <v>17</v>
      </c>
      <c r="F26" s="16">
        <v>42886</v>
      </c>
      <c r="G26" s="17">
        <v>391800</v>
      </c>
      <c r="H26" s="18">
        <v>0</v>
      </c>
      <c r="I26" s="19">
        <f t="shared" si="0"/>
        <v>391800</v>
      </c>
      <c r="J26" s="20"/>
      <c r="K26" s="17">
        <f t="shared" si="5"/>
        <v>391800</v>
      </c>
      <c r="L26" s="21"/>
      <c r="M26" s="21"/>
      <c r="N26" s="17"/>
      <c r="O26" s="17"/>
      <c r="P26" s="17">
        <f t="shared" si="7"/>
        <v>32650</v>
      </c>
      <c r="Q26" s="17">
        <f t="shared" si="7"/>
        <v>32650</v>
      </c>
      <c r="R26" s="17">
        <f t="shared" si="7"/>
        <v>32650</v>
      </c>
      <c r="S26" s="17">
        <f t="shared" si="11"/>
        <v>32650</v>
      </c>
      <c r="T26" s="17">
        <f t="shared" si="11"/>
        <v>32650</v>
      </c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1" s="22" customFormat="1" x14ac:dyDescent="0.3">
      <c r="A27" t="s">
        <v>38</v>
      </c>
      <c r="B27" s="22" t="s">
        <v>4</v>
      </c>
      <c r="C27" t="s">
        <v>5</v>
      </c>
      <c r="D27" s="22" t="s">
        <v>32</v>
      </c>
      <c r="E27" s="22" t="s">
        <v>17</v>
      </c>
      <c r="F27" s="23"/>
      <c r="G27" s="24">
        <v>540000</v>
      </c>
      <c r="H27" s="25">
        <v>0</v>
      </c>
      <c r="I27" s="26">
        <f t="shared" si="0"/>
        <v>540000</v>
      </c>
      <c r="J27" s="27"/>
      <c r="K27" s="24">
        <f t="shared" si="5"/>
        <v>540000</v>
      </c>
      <c r="L27" s="28"/>
      <c r="M27" s="28"/>
      <c r="N27" s="24"/>
      <c r="O27" s="24"/>
      <c r="P27" s="24">
        <f t="shared" si="7"/>
        <v>45000</v>
      </c>
      <c r="Q27" s="24">
        <f t="shared" si="7"/>
        <v>45000</v>
      </c>
      <c r="R27" s="24">
        <f t="shared" si="7"/>
        <v>45000</v>
      </c>
      <c r="S27" s="24">
        <f t="shared" si="11"/>
        <v>45000</v>
      </c>
      <c r="T27" s="24">
        <f t="shared" si="11"/>
        <v>45000</v>
      </c>
      <c r="U27" s="24">
        <f t="shared" si="11"/>
        <v>45000</v>
      </c>
      <c r="V27" s="24">
        <f t="shared" si="11"/>
        <v>45000</v>
      </c>
      <c r="W27" s="24">
        <f t="shared" si="11"/>
        <v>45000</v>
      </c>
      <c r="X27" s="24">
        <f t="shared" si="11"/>
        <v>45000</v>
      </c>
      <c r="Y27" s="24">
        <f t="shared" si="12"/>
        <v>45000</v>
      </c>
      <c r="Z27" s="24">
        <f t="shared" si="12"/>
        <v>45000</v>
      </c>
      <c r="AA27" s="24">
        <f t="shared" si="12"/>
        <v>45000</v>
      </c>
      <c r="AB27" s="24"/>
      <c r="AC27" s="24"/>
      <c r="AD27" s="24"/>
      <c r="AE27" s="24">
        <f t="shared" si="6"/>
        <v>540000</v>
      </c>
    </row>
    <row r="28" spans="1:31" x14ac:dyDescent="0.3">
      <c r="A28" t="s">
        <v>39</v>
      </c>
      <c r="B28" t="s">
        <v>4</v>
      </c>
      <c r="C28" t="s">
        <v>5</v>
      </c>
      <c r="D28" t="s">
        <v>32</v>
      </c>
      <c r="E28" t="s">
        <v>17</v>
      </c>
      <c r="F28" s="9"/>
      <c r="G28" s="10">
        <v>392400</v>
      </c>
      <c r="H28" s="11">
        <v>0.2</v>
      </c>
      <c r="I28" s="12">
        <f t="shared" si="0"/>
        <v>470880</v>
      </c>
      <c r="J28" s="14"/>
      <c r="K28" s="10">
        <f t="shared" si="5"/>
        <v>470880</v>
      </c>
      <c r="L28" s="13"/>
      <c r="M28" s="13"/>
      <c r="N28" s="10"/>
      <c r="O28" s="10"/>
      <c r="P28" s="10">
        <f t="shared" si="7"/>
        <v>32700</v>
      </c>
      <c r="Q28" s="10">
        <f t="shared" si="7"/>
        <v>32700</v>
      </c>
      <c r="R28" s="10">
        <f t="shared" si="7"/>
        <v>32700</v>
      </c>
      <c r="S28" s="10">
        <f t="shared" si="11"/>
        <v>39240</v>
      </c>
      <c r="T28" s="10">
        <f t="shared" si="11"/>
        <v>39240</v>
      </c>
      <c r="U28" s="10">
        <f t="shared" si="11"/>
        <v>39240</v>
      </c>
      <c r="V28" s="10">
        <f t="shared" si="11"/>
        <v>39240</v>
      </c>
      <c r="W28" s="10">
        <f t="shared" si="11"/>
        <v>39240</v>
      </c>
      <c r="X28" s="10">
        <f t="shared" si="11"/>
        <v>39240</v>
      </c>
      <c r="Y28" s="10">
        <f t="shared" si="12"/>
        <v>39240</v>
      </c>
      <c r="Z28" s="10">
        <f t="shared" si="12"/>
        <v>39240</v>
      </c>
      <c r="AA28" s="10">
        <f t="shared" si="12"/>
        <v>39240</v>
      </c>
      <c r="AB28" s="10"/>
      <c r="AC28" s="10"/>
      <c r="AD28" s="10"/>
      <c r="AE28" s="10">
        <f t="shared" si="6"/>
        <v>451260</v>
      </c>
    </row>
    <row r="29" spans="1:31" ht="16.05" customHeight="1" x14ac:dyDescent="0.3">
      <c r="A29" t="s">
        <v>40</v>
      </c>
      <c r="B29" t="s">
        <v>4</v>
      </c>
      <c r="C29" t="s">
        <v>5</v>
      </c>
      <c r="D29" t="s">
        <v>41</v>
      </c>
      <c r="E29" t="s">
        <v>17</v>
      </c>
      <c r="F29" s="9"/>
      <c r="G29" s="10">
        <v>1069200</v>
      </c>
      <c r="H29" s="11">
        <v>0.12</v>
      </c>
      <c r="I29" s="12">
        <f t="shared" si="0"/>
        <v>1197504</v>
      </c>
      <c r="J29" s="13"/>
      <c r="K29" s="10">
        <f t="shared" si="5"/>
        <v>1197504</v>
      </c>
      <c r="L29" s="13"/>
      <c r="M29" s="13"/>
      <c r="N29" s="10"/>
      <c r="O29" s="10">
        <v>200000</v>
      </c>
      <c r="P29" s="10">
        <f t="shared" si="7"/>
        <v>105766.66666666667</v>
      </c>
      <c r="Q29" s="10">
        <f t="shared" si="7"/>
        <v>105766.66666666667</v>
      </c>
      <c r="R29" s="10">
        <f t="shared" si="7"/>
        <v>105766.66666666667</v>
      </c>
      <c r="S29" s="10">
        <f t="shared" si="11"/>
        <v>116458.66666666667</v>
      </c>
      <c r="T29" s="10">
        <f t="shared" si="11"/>
        <v>116458.66666666667</v>
      </c>
      <c r="U29" s="10">
        <f t="shared" si="11"/>
        <v>116458.66666666667</v>
      </c>
      <c r="V29" s="10">
        <f t="shared" si="11"/>
        <v>116458.66666666667</v>
      </c>
      <c r="W29" s="10">
        <f t="shared" si="11"/>
        <v>116458.66666666667</v>
      </c>
      <c r="X29" s="10">
        <f t="shared" si="11"/>
        <v>116458.66666666667</v>
      </c>
      <c r="Y29" s="10">
        <f t="shared" si="12"/>
        <v>116458.66666666667</v>
      </c>
      <c r="Z29" s="10">
        <f t="shared" si="12"/>
        <v>116458.66666666667</v>
      </c>
      <c r="AA29" s="10">
        <f t="shared" si="12"/>
        <v>116458.66666666667</v>
      </c>
      <c r="AB29" s="10"/>
      <c r="AC29" s="10"/>
      <c r="AD29" s="10"/>
      <c r="AE29" s="10">
        <f t="shared" si="6"/>
        <v>1365428</v>
      </c>
    </row>
    <row r="30" spans="1:31" x14ac:dyDescent="0.3">
      <c r="A30" t="s">
        <v>42</v>
      </c>
      <c r="B30" t="s">
        <v>4</v>
      </c>
      <c r="C30" t="s">
        <v>43</v>
      </c>
      <c r="D30" t="s">
        <v>44</v>
      </c>
      <c r="E30" t="s">
        <v>17</v>
      </c>
      <c r="F30" s="9"/>
      <c r="G30" s="10">
        <v>269700</v>
      </c>
      <c r="H30" s="11">
        <v>0.25</v>
      </c>
      <c r="I30" s="12">
        <f t="shared" si="0"/>
        <v>337125</v>
      </c>
      <c r="J30" s="14"/>
      <c r="K30" s="10">
        <f t="shared" si="5"/>
        <v>337125</v>
      </c>
      <c r="L30" s="13"/>
      <c r="M30" s="13"/>
      <c r="N30" s="10"/>
      <c r="O30" s="10"/>
      <c r="P30" s="10">
        <f t="shared" si="7"/>
        <v>22475</v>
      </c>
      <c r="Q30" s="10">
        <f t="shared" si="7"/>
        <v>22475</v>
      </c>
      <c r="R30" s="10">
        <f t="shared" si="7"/>
        <v>22475</v>
      </c>
      <c r="S30" s="10">
        <f t="shared" si="11"/>
        <v>28093.75</v>
      </c>
      <c r="T30" s="10">
        <f t="shared" si="11"/>
        <v>28093.75</v>
      </c>
      <c r="U30" s="10">
        <f t="shared" si="11"/>
        <v>28093.75</v>
      </c>
      <c r="V30" s="10">
        <f t="shared" si="11"/>
        <v>28093.75</v>
      </c>
      <c r="W30" s="10">
        <f t="shared" si="11"/>
        <v>28093.75</v>
      </c>
      <c r="X30" s="10">
        <f t="shared" si="11"/>
        <v>28093.75</v>
      </c>
      <c r="Y30" s="10">
        <f t="shared" si="12"/>
        <v>28093.75</v>
      </c>
      <c r="Z30" s="10">
        <f t="shared" si="12"/>
        <v>28093.75</v>
      </c>
      <c r="AA30" s="10">
        <f t="shared" si="12"/>
        <v>28093.75</v>
      </c>
      <c r="AB30" s="10"/>
      <c r="AC30" s="10"/>
      <c r="AD30" s="10"/>
      <c r="AE30" s="10">
        <f t="shared" si="6"/>
        <v>320268.75</v>
      </c>
    </row>
    <row r="31" spans="1:31" x14ac:dyDescent="0.3">
      <c r="A31" t="s">
        <v>45</v>
      </c>
      <c r="B31" t="s">
        <v>4</v>
      </c>
      <c r="C31" t="s">
        <v>43</v>
      </c>
      <c r="D31" t="s">
        <v>46</v>
      </c>
      <c r="E31" t="s">
        <v>17</v>
      </c>
      <c r="F31" s="9"/>
      <c r="G31" s="10">
        <v>800400</v>
      </c>
      <c r="H31" s="11">
        <v>0.1</v>
      </c>
      <c r="I31" s="12">
        <f t="shared" si="0"/>
        <v>880440</v>
      </c>
      <c r="J31" s="14"/>
      <c r="K31" s="10">
        <f t="shared" si="5"/>
        <v>880440</v>
      </c>
      <c r="L31" s="13"/>
      <c r="M31" s="13"/>
      <c r="N31" s="10"/>
      <c r="O31" s="10">
        <v>200000</v>
      </c>
      <c r="P31" s="10">
        <f>($G31+($G31*$L31)+($G31*$M31)+$N31+$O31)/12</f>
        <v>83366.666666666672</v>
      </c>
      <c r="Q31" s="10">
        <f t="shared" si="7"/>
        <v>83366.666666666672</v>
      </c>
      <c r="R31" s="10">
        <f t="shared" si="7"/>
        <v>83366.666666666672</v>
      </c>
      <c r="S31" s="10">
        <f t="shared" si="11"/>
        <v>90036.666666666672</v>
      </c>
      <c r="T31" s="10">
        <f t="shared" si="11"/>
        <v>90036.666666666672</v>
      </c>
      <c r="U31" s="10">
        <f t="shared" si="11"/>
        <v>90036.666666666672</v>
      </c>
      <c r="V31" s="10">
        <f t="shared" si="11"/>
        <v>90036.666666666672</v>
      </c>
      <c r="W31" s="10">
        <f t="shared" si="11"/>
        <v>90036.666666666672</v>
      </c>
      <c r="X31" s="10">
        <f t="shared" si="11"/>
        <v>90036.666666666672</v>
      </c>
      <c r="Y31" s="10">
        <f t="shared" si="12"/>
        <v>90036.666666666672</v>
      </c>
      <c r="Z31" s="10">
        <f t="shared" si="12"/>
        <v>90036.666666666672</v>
      </c>
      <c r="AA31" s="10">
        <f t="shared" si="12"/>
        <v>90036.666666666672</v>
      </c>
      <c r="AB31" s="10"/>
      <c r="AC31" s="10"/>
      <c r="AD31" s="10"/>
      <c r="AE31" s="10">
        <f t="shared" si="6"/>
        <v>1060430</v>
      </c>
    </row>
    <row r="32" spans="1:31" s="15" customFormat="1" x14ac:dyDescent="0.3">
      <c r="A32" t="s">
        <v>47</v>
      </c>
      <c r="B32" s="15" t="s">
        <v>4</v>
      </c>
      <c r="C32" t="s">
        <v>43</v>
      </c>
      <c r="D32" s="15" t="s">
        <v>48</v>
      </c>
      <c r="E32" s="15" t="s">
        <v>17</v>
      </c>
      <c r="F32" s="16">
        <v>42821</v>
      </c>
      <c r="G32" s="17">
        <v>450000</v>
      </c>
      <c r="H32" s="18">
        <v>0</v>
      </c>
      <c r="I32" s="19">
        <f t="shared" si="0"/>
        <v>450000</v>
      </c>
      <c r="J32" s="20"/>
      <c r="K32" s="17">
        <f t="shared" si="5"/>
        <v>450000</v>
      </c>
      <c r="L32" s="21"/>
      <c r="M32" s="21"/>
      <c r="N32" s="17"/>
      <c r="O32" s="17"/>
      <c r="P32" s="17">
        <f t="shared" si="7"/>
        <v>37500</v>
      </c>
      <c r="Q32" s="17">
        <f t="shared" si="7"/>
        <v>37500</v>
      </c>
      <c r="R32" s="17">
        <f t="shared" si="7"/>
        <v>37500</v>
      </c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>
        <f t="shared" si="6"/>
        <v>112500</v>
      </c>
    </row>
    <row r="33" spans="1:31" s="15" customFormat="1" x14ac:dyDescent="0.3">
      <c r="A33" t="s">
        <v>49</v>
      </c>
      <c r="B33" s="15" t="s">
        <v>4</v>
      </c>
      <c r="C33" t="s">
        <v>43</v>
      </c>
      <c r="D33" s="15" t="s">
        <v>50</v>
      </c>
      <c r="E33" s="15" t="s">
        <v>17</v>
      </c>
      <c r="F33" s="16">
        <v>42860</v>
      </c>
      <c r="G33" s="17">
        <v>1089000</v>
      </c>
      <c r="H33" s="18">
        <v>0.05</v>
      </c>
      <c r="I33" s="19">
        <f t="shared" si="0"/>
        <v>1143450</v>
      </c>
      <c r="J33" s="20"/>
      <c r="K33" s="17">
        <f t="shared" si="5"/>
        <v>1143450</v>
      </c>
      <c r="L33" s="21"/>
      <c r="M33" s="21"/>
      <c r="N33" s="17"/>
      <c r="O33" s="17"/>
      <c r="P33" s="17">
        <f t="shared" si="7"/>
        <v>90750</v>
      </c>
      <c r="Q33" s="17">
        <f t="shared" si="7"/>
        <v>90750</v>
      </c>
      <c r="R33" s="17">
        <f>($G33+($G33*$L33)+($G33*$M33)+$N33+$O33)/12</f>
        <v>90750</v>
      </c>
      <c r="S33" s="17">
        <f t="shared" si="11"/>
        <v>95287.5</v>
      </c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>
        <f t="shared" si="6"/>
        <v>367537.5</v>
      </c>
    </row>
    <row r="34" spans="1:31" x14ac:dyDescent="0.3">
      <c r="A34" t="s">
        <v>51</v>
      </c>
      <c r="B34" t="s">
        <v>4</v>
      </c>
      <c r="C34" t="s">
        <v>52</v>
      </c>
      <c r="D34" t="s">
        <v>53</v>
      </c>
      <c r="E34" t="s">
        <v>17</v>
      </c>
      <c r="F34" s="9"/>
      <c r="G34" s="10">
        <v>552600</v>
      </c>
      <c r="H34" s="11">
        <v>0.13</v>
      </c>
      <c r="I34" s="12">
        <f t="shared" si="0"/>
        <v>624438</v>
      </c>
      <c r="J34" s="14"/>
      <c r="K34" s="10">
        <f t="shared" si="5"/>
        <v>624438</v>
      </c>
      <c r="L34" s="13"/>
      <c r="M34" s="13"/>
      <c r="N34" s="10"/>
      <c r="O34" s="10"/>
      <c r="P34" s="10">
        <f t="shared" si="7"/>
        <v>46050</v>
      </c>
      <c r="Q34" s="10">
        <f t="shared" si="7"/>
        <v>46050</v>
      </c>
      <c r="R34" s="10">
        <f t="shared" si="7"/>
        <v>46050</v>
      </c>
      <c r="S34" s="10">
        <f t="shared" si="11"/>
        <v>52036.5</v>
      </c>
      <c r="T34" s="10">
        <f t="shared" si="11"/>
        <v>52036.5</v>
      </c>
      <c r="U34" s="10">
        <f t="shared" si="11"/>
        <v>52036.5</v>
      </c>
      <c r="V34" s="10">
        <f t="shared" si="11"/>
        <v>52036.5</v>
      </c>
      <c r="W34" s="10">
        <f t="shared" si="11"/>
        <v>52036.5</v>
      </c>
      <c r="X34" s="10">
        <f t="shared" si="11"/>
        <v>52036.5</v>
      </c>
      <c r="Y34" s="10">
        <f t="shared" si="12"/>
        <v>52036.5</v>
      </c>
      <c r="Z34" s="10">
        <f t="shared" si="12"/>
        <v>52036.5</v>
      </c>
      <c r="AA34" s="10">
        <f t="shared" si="12"/>
        <v>52036.5</v>
      </c>
      <c r="AB34" s="10"/>
      <c r="AC34" s="10"/>
      <c r="AD34" s="10"/>
      <c r="AE34" s="10">
        <f t="shared" si="6"/>
        <v>606478.5</v>
      </c>
    </row>
    <row r="35" spans="1:31" s="15" customFormat="1" x14ac:dyDescent="0.3">
      <c r="A35" t="s">
        <v>54</v>
      </c>
      <c r="B35" s="15" t="s">
        <v>4</v>
      </c>
      <c r="C35" t="s">
        <v>52</v>
      </c>
      <c r="D35" s="15" t="s">
        <v>55</v>
      </c>
      <c r="E35" s="15" t="s">
        <v>17</v>
      </c>
      <c r="F35" s="16">
        <v>42783</v>
      </c>
      <c r="G35" s="17">
        <v>408960</v>
      </c>
      <c r="H35" s="18">
        <v>0</v>
      </c>
      <c r="I35" s="19">
        <f t="shared" si="0"/>
        <v>408960</v>
      </c>
      <c r="J35" s="20"/>
      <c r="K35" s="17">
        <f t="shared" si="5"/>
        <v>408960</v>
      </c>
      <c r="L35" s="21"/>
      <c r="M35" s="21"/>
      <c r="N35" s="17"/>
      <c r="O35" s="17"/>
      <c r="P35" s="17">
        <f>($G35+($G35*$L35)+($G35*$M35)+$N35+$O35)/12</f>
        <v>34080</v>
      </c>
      <c r="Q35" s="17">
        <f>($G35+($G35*$L35)+($G35*$M35)+$N35+$O35)/12</f>
        <v>34080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>
        <f t="shared" si="6"/>
        <v>68160</v>
      </c>
    </row>
    <row r="36" spans="1:31" x14ac:dyDescent="0.3">
      <c r="A36" t="s">
        <v>56</v>
      </c>
      <c r="B36" t="s">
        <v>4</v>
      </c>
      <c r="C36" t="s">
        <v>52</v>
      </c>
      <c r="D36" t="s">
        <v>57</v>
      </c>
      <c r="E36" t="s">
        <v>17</v>
      </c>
      <c r="F36" s="9"/>
      <c r="G36" s="10">
        <v>241800</v>
      </c>
      <c r="H36" s="11">
        <v>0.2</v>
      </c>
      <c r="I36" s="12">
        <f t="shared" si="0"/>
        <v>290160</v>
      </c>
      <c r="J36" s="14"/>
      <c r="K36" s="10">
        <f t="shared" si="5"/>
        <v>290160</v>
      </c>
      <c r="L36" s="13"/>
      <c r="M36" s="13"/>
      <c r="N36" s="10"/>
      <c r="O36" s="10"/>
      <c r="P36" s="10">
        <f t="shared" ref="P36:R40" si="13">($G36+($G36*$L36)+($G36*$M36)+$N36+$O36)/12</f>
        <v>20150</v>
      </c>
      <c r="Q36" s="10">
        <f t="shared" si="13"/>
        <v>20150</v>
      </c>
      <c r="R36" s="10">
        <f t="shared" si="13"/>
        <v>20150</v>
      </c>
      <c r="S36" s="10">
        <f t="shared" ref="S36:X47" si="14">($I36+($I36*$L36)+($I36*$M36)+$N36+$O36)/12</f>
        <v>24180</v>
      </c>
      <c r="T36" s="10">
        <f t="shared" si="14"/>
        <v>24180</v>
      </c>
      <c r="U36" s="10">
        <f t="shared" si="14"/>
        <v>24180</v>
      </c>
      <c r="V36" s="10">
        <f t="shared" si="14"/>
        <v>24180</v>
      </c>
      <c r="W36" s="10">
        <f t="shared" si="14"/>
        <v>24180</v>
      </c>
      <c r="X36" s="10">
        <f t="shared" si="14"/>
        <v>24180</v>
      </c>
      <c r="Y36" s="10">
        <f t="shared" ref="Y36:AA48" si="15">($K36+($K36*$L36)+($K36*$M36)+$N36+$O36)/12</f>
        <v>24180</v>
      </c>
      <c r="Z36" s="10">
        <f t="shared" si="15"/>
        <v>24180</v>
      </c>
      <c r="AA36" s="10">
        <f t="shared" si="15"/>
        <v>24180</v>
      </c>
      <c r="AB36" s="10"/>
      <c r="AC36" s="10"/>
      <c r="AD36" s="10"/>
      <c r="AE36" s="10">
        <f t="shared" ref="AE36:AE57" si="16">SUM(P36:AA36)</f>
        <v>278070</v>
      </c>
    </row>
    <row r="37" spans="1:31" x14ac:dyDescent="0.3">
      <c r="A37" t="s">
        <v>58</v>
      </c>
      <c r="B37" t="s">
        <v>4</v>
      </c>
      <c r="C37" t="s">
        <v>59</v>
      </c>
      <c r="D37" t="s">
        <v>60</v>
      </c>
      <c r="E37" t="s">
        <v>17</v>
      </c>
      <c r="F37" s="9"/>
      <c r="G37" s="10">
        <v>144000</v>
      </c>
      <c r="H37" s="11">
        <v>0.19</v>
      </c>
      <c r="I37" s="12">
        <f t="shared" si="0"/>
        <v>171360</v>
      </c>
      <c r="J37" s="14"/>
      <c r="K37" s="10">
        <f t="shared" si="5"/>
        <v>171360</v>
      </c>
      <c r="L37" s="13"/>
      <c r="M37" s="13"/>
      <c r="N37" s="10"/>
      <c r="O37" s="10"/>
      <c r="P37" s="10">
        <f t="shared" si="13"/>
        <v>12000</v>
      </c>
      <c r="Q37" s="10">
        <f t="shared" si="13"/>
        <v>12000</v>
      </c>
      <c r="R37" s="10">
        <f t="shared" si="13"/>
        <v>12000</v>
      </c>
      <c r="S37" s="10">
        <f t="shared" si="14"/>
        <v>14280</v>
      </c>
      <c r="T37" s="10">
        <f t="shared" si="14"/>
        <v>14280</v>
      </c>
      <c r="U37" s="10">
        <f t="shared" si="14"/>
        <v>14280</v>
      </c>
      <c r="V37" s="10">
        <f t="shared" si="14"/>
        <v>14280</v>
      </c>
      <c r="W37" s="10">
        <f t="shared" si="14"/>
        <v>14280</v>
      </c>
      <c r="X37" s="10">
        <f t="shared" si="14"/>
        <v>14280</v>
      </c>
      <c r="Y37" s="10">
        <f t="shared" si="15"/>
        <v>14280</v>
      </c>
      <c r="Z37" s="10">
        <f t="shared" si="15"/>
        <v>14280</v>
      </c>
      <c r="AA37" s="10">
        <f t="shared" si="15"/>
        <v>14280</v>
      </c>
      <c r="AB37" s="10"/>
      <c r="AC37" s="10"/>
      <c r="AD37" s="10"/>
      <c r="AE37" s="10">
        <f t="shared" si="16"/>
        <v>164520</v>
      </c>
    </row>
    <row r="38" spans="1:31" x14ac:dyDescent="0.3">
      <c r="A38" t="s">
        <v>61</v>
      </c>
      <c r="B38" t="s">
        <v>4</v>
      </c>
      <c r="C38" t="s">
        <v>59</v>
      </c>
      <c r="D38" t="s">
        <v>62</v>
      </c>
      <c r="E38" t="s">
        <v>17</v>
      </c>
      <c r="F38" s="9"/>
      <c r="G38" s="10">
        <v>150000</v>
      </c>
      <c r="H38" s="11">
        <v>0.28000000000000003</v>
      </c>
      <c r="I38" s="12">
        <f t="shared" si="0"/>
        <v>192000</v>
      </c>
      <c r="J38" s="14"/>
      <c r="K38" s="10">
        <f t="shared" si="5"/>
        <v>192000</v>
      </c>
      <c r="L38" s="13"/>
      <c r="M38" s="13"/>
      <c r="N38" s="10"/>
      <c r="O38" s="10"/>
      <c r="P38" s="10">
        <f t="shared" si="13"/>
        <v>12500</v>
      </c>
      <c r="Q38" s="10">
        <f t="shared" si="13"/>
        <v>12500</v>
      </c>
      <c r="R38" s="10">
        <f t="shared" si="13"/>
        <v>12500</v>
      </c>
      <c r="S38" s="10">
        <f t="shared" si="14"/>
        <v>16000</v>
      </c>
      <c r="T38" s="10">
        <f t="shared" si="14"/>
        <v>16000</v>
      </c>
      <c r="U38" s="10">
        <f t="shared" si="14"/>
        <v>16000</v>
      </c>
      <c r="V38" s="10">
        <f t="shared" si="14"/>
        <v>16000</v>
      </c>
      <c r="W38" s="10">
        <f t="shared" si="14"/>
        <v>16000</v>
      </c>
      <c r="X38" s="10">
        <f t="shared" si="14"/>
        <v>16000</v>
      </c>
      <c r="Y38" s="10">
        <f t="shared" si="15"/>
        <v>16000</v>
      </c>
      <c r="Z38" s="10">
        <f t="shared" si="15"/>
        <v>16000</v>
      </c>
      <c r="AA38" s="10">
        <f t="shared" si="15"/>
        <v>16000</v>
      </c>
      <c r="AB38" s="10"/>
      <c r="AC38" s="10"/>
      <c r="AD38" s="10"/>
      <c r="AE38" s="10">
        <f t="shared" si="16"/>
        <v>181500</v>
      </c>
    </row>
    <row r="39" spans="1:31" x14ac:dyDescent="0.3">
      <c r="A39" t="s">
        <v>63</v>
      </c>
      <c r="B39" t="s">
        <v>4</v>
      </c>
      <c r="C39" t="s">
        <v>59</v>
      </c>
      <c r="D39" t="s">
        <v>55</v>
      </c>
      <c r="E39" t="s">
        <v>17</v>
      </c>
      <c r="F39" s="9"/>
      <c r="G39" s="10">
        <v>750000</v>
      </c>
      <c r="H39" s="11"/>
      <c r="I39" s="12">
        <f t="shared" si="0"/>
        <v>750000</v>
      </c>
      <c r="J39" s="14"/>
      <c r="K39" s="10">
        <f t="shared" si="5"/>
        <v>750000</v>
      </c>
      <c r="L39" s="13"/>
      <c r="M39" s="13"/>
      <c r="N39" s="10"/>
      <c r="O39" s="10"/>
      <c r="P39" s="10">
        <f t="shared" si="13"/>
        <v>62500</v>
      </c>
      <c r="Q39" s="10">
        <f t="shared" si="13"/>
        <v>62500</v>
      </c>
      <c r="R39" s="10">
        <f t="shared" si="13"/>
        <v>62500</v>
      </c>
      <c r="S39" s="10">
        <f t="shared" si="14"/>
        <v>62500</v>
      </c>
      <c r="T39" s="10">
        <f t="shared" si="14"/>
        <v>62500</v>
      </c>
      <c r="U39" s="10">
        <f t="shared" si="14"/>
        <v>62500</v>
      </c>
      <c r="V39" s="10">
        <f t="shared" si="14"/>
        <v>62500</v>
      </c>
      <c r="W39" s="10">
        <f t="shared" si="14"/>
        <v>62500</v>
      </c>
      <c r="X39" s="10">
        <f t="shared" si="14"/>
        <v>62500</v>
      </c>
      <c r="Y39" s="10">
        <f t="shared" si="15"/>
        <v>62500</v>
      </c>
      <c r="Z39" s="10">
        <f t="shared" si="15"/>
        <v>62500</v>
      </c>
      <c r="AA39" s="10">
        <f t="shared" si="15"/>
        <v>62500</v>
      </c>
      <c r="AB39" s="10"/>
      <c r="AC39" s="10"/>
      <c r="AD39" s="10"/>
      <c r="AE39" s="10">
        <f t="shared" si="16"/>
        <v>750000</v>
      </c>
    </row>
    <row r="40" spans="1:31" x14ac:dyDescent="0.3">
      <c r="A40" t="s">
        <v>64</v>
      </c>
      <c r="B40" t="s">
        <v>4</v>
      </c>
      <c r="C40" t="s">
        <v>5</v>
      </c>
      <c r="D40" t="s">
        <v>23</v>
      </c>
      <c r="E40" t="s">
        <v>17</v>
      </c>
      <c r="F40" s="9"/>
      <c r="G40" s="10">
        <v>163200</v>
      </c>
      <c r="H40" s="11">
        <v>0.3</v>
      </c>
      <c r="I40" s="12">
        <f t="shared" si="0"/>
        <v>212160</v>
      </c>
      <c r="J40" s="14"/>
      <c r="K40" s="10">
        <f t="shared" si="5"/>
        <v>212160</v>
      </c>
      <c r="L40" s="13"/>
      <c r="M40" s="13"/>
      <c r="N40" s="10"/>
      <c r="O40" s="10"/>
      <c r="P40" s="10">
        <f t="shared" si="13"/>
        <v>13600</v>
      </c>
      <c r="Q40" s="10">
        <f t="shared" si="13"/>
        <v>13600</v>
      </c>
      <c r="R40" s="10">
        <f t="shared" si="13"/>
        <v>13600</v>
      </c>
      <c r="S40" s="10">
        <f t="shared" si="14"/>
        <v>17680</v>
      </c>
      <c r="T40" s="10">
        <f t="shared" si="14"/>
        <v>17680</v>
      </c>
      <c r="U40" s="10">
        <f t="shared" si="14"/>
        <v>17680</v>
      </c>
      <c r="V40" s="10">
        <f t="shared" si="14"/>
        <v>17680</v>
      </c>
      <c r="W40" s="10">
        <f t="shared" si="14"/>
        <v>17680</v>
      </c>
      <c r="X40" s="10">
        <f t="shared" si="14"/>
        <v>17680</v>
      </c>
      <c r="Y40" s="10">
        <f t="shared" si="15"/>
        <v>17680</v>
      </c>
      <c r="Z40" s="10">
        <f t="shared" si="15"/>
        <v>17680</v>
      </c>
      <c r="AA40" s="10">
        <f t="shared" si="15"/>
        <v>17680</v>
      </c>
      <c r="AB40" s="10"/>
      <c r="AC40" s="10"/>
      <c r="AD40" s="10"/>
      <c r="AE40" s="10">
        <f t="shared" ref="AE40:AE45" si="17">SUM(P40:AA40)</f>
        <v>199920</v>
      </c>
    </row>
    <row r="41" spans="1:31" x14ac:dyDescent="0.3">
      <c r="A41" t="s">
        <v>65</v>
      </c>
      <c r="B41" t="s">
        <v>4</v>
      </c>
      <c r="C41" t="s">
        <v>5</v>
      </c>
      <c r="D41" t="s">
        <v>11</v>
      </c>
      <c r="E41" t="s">
        <v>7</v>
      </c>
      <c r="F41" s="29"/>
      <c r="G41" s="10">
        <v>1958040</v>
      </c>
      <c r="H41" s="10"/>
      <c r="I41" s="12">
        <f t="shared" si="0"/>
        <v>1958040</v>
      </c>
      <c r="J41" s="13"/>
      <c r="K41" s="10">
        <f t="shared" si="5"/>
        <v>1958040</v>
      </c>
      <c r="L41" s="13"/>
      <c r="M41" s="13"/>
      <c r="N41" s="10"/>
      <c r="O41" s="10">
        <v>200000</v>
      </c>
      <c r="P41" s="10"/>
      <c r="Q41" s="10"/>
      <c r="R41" s="10">
        <f>($G41+($G41*$L41)+($G41*$M41)+$N41+$O41)/12</f>
        <v>179836.66666666666</v>
      </c>
      <c r="S41" s="10">
        <f t="shared" si="14"/>
        <v>179836.66666666666</v>
      </c>
      <c r="T41" s="10">
        <f t="shared" si="14"/>
        <v>179836.66666666666</v>
      </c>
      <c r="U41" s="10">
        <f t="shared" si="14"/>
        <v>179836.66666666666</v>
      </c>
      <c r="V41" s="10">
        <f t="shared" si="14"/>
        <v>179836.66666666666</v>
      </c>
      <c r="W41" s="10">
        <f t="shared" si="14"/>
        <v>179836.66666666666</v>
      </c>
      <c r="X41" s="10">
        <f t="shared" si="14"/>
        <v>179836.66666666666</v>
      </c>
      <c r="Y41" s="10">
        <f>($K41+($K41*$L41)+($K41*$M41)+$N41+$O41)/12</f>
        <v>179836.66666666666</v>
      </c>
      <c r="Z41" s="10">
        <f>($K41+($K41*$L41)+($K41*$M41)+$N41+$O41)/12</f>
        <v>179836.66666666666</v>
      </c>
      <c r="AA41" s="10">
        <f>($K41+($K41*$L41)+($K41*$M41)+$N41+$O41)/12</f>
        <v>179836.66666666666</v>
      </c>
      <c r="AB41" s="10"/>
      <c r="AC41" s="10"/>
      <c r="AD41" s="10"/>
      <c r="AE41" s="10">
        <f t="shared" si="17"/>
        <v>1798366.666666667</v>
      </c>
    </row>
    <row r="42" spans="1:31" x14ac:dyDescent="0.3">
      <c r="A42" t="s">
        <v>66</v>
      </c>
      <c r="B42" t="s">
        <v>4</v>
      </c>
      <c r="C42" t="s">
        <v>5</v>
      </c>
      <c r="D42" t="s">
        <v>20</v>
      </c>
      <c r="E42" t="s">
        <v>17</v>
      </c>
      <c r="F42" s="29"/>
      <c r="G42" s="10"/>
      <c r="H42" s="11"/>
      <c r="I42" s="12">
        <v>250000</v>
      </c>
      <c r="J42" s="14"/>
      <c r="K42" s="10">
        <f t="shared" si="5"/>
        <v>250000</v>
      </c>
      <c r="L42" s="13"/>
      <c r="M42" s="13"/>
      <c r="N42" s="10"/>
      <c r="O42" s="10"/>
      <c r="P42" s="10"/>
      <c r="Q42" s="10"/>
      <c r="R42" s="10"/>
      <c r="S42" s="10"/>
      <c r="T42" s="10"/>
      <c r="U42" s="10">
        <f t="shared" si="14"/>
        <v>20833.333333333332</v>
      </c>
      <c r="V42" s="10">
        <f t="shared" si="14"/>
        <v>20833.333333333332</v>
      </c>
      <c r="W42" s="10">
        <f t="shared" si="14"/>
        <v>20833.333333333332</v>
      </c>
      <c r="X42" s="10">
        <f t="shared" si="14"/>
        <v>20833.333333333332</v>
      </c>
      <c r="Y42" s="10">
        <f t="shared" si="15"/>
        <v>20833.333333333332</v>
      </c>
      <c r="Z42" s="10">
        <f t="shared" si="15"/>
        <v>20833.333333333332</v>
      </c>
      <c r="AA42" s="10">
        <f t="shared" si="15"/>
        <v>20833.333333333332</v>
      </c>
      <c r="AB42" s="10"/>
      <c r="AC42" s="10"/>
      <c r="AD42" s="10"/>
      <c r="AE42" s="10">
        <f t="shared" si="17"/>
        <v>145833.33333333331</v>
      </c>
    </row>
    <row r="43" spans="1:31" s="15" customFormat="1" x14ac:dyDescent="0.3">
      <c r="A43" t="s">
        <v>67</v>
      </c>
      <c r="B43" s="15" t="s">
        <v>4</v>
      </c>
      <c r="C43" t="s">
        <v>5</v>
      </c>
      <c r="D43" s="15" t="s">
        <v>20</v>
      </c>
      <c r="E43" s="15" t="s">
        <v>17</v>
      </c>
      <c r="F43" s="30">
        <v>43007</v>
      </c>
      <c r="G43" s="17"/>
      <c r="H43" s="18"/>
      <c r="I43" s="19">
        <v>250000</v>
      </c>
      <c r="J43" s="20"/>
      <c r="K43" s="17">
        <f t="shared" si="5"/>
        <v>250000</v>
      </c>
      <c r="L43" s="21"/>
      <c r="M43" s="21"/>
      <c r="N43" s="17"/>
      <c r="O43" s="17"/>
      <c r="P43" s="17"/>
      <c r="Q43" s="17"/>
      <c r="R43" s="17"/>
      <c r="S43" s="17"/>
      <c r="T43" s="17"/>
      <c r="U43" s="17">
        <f t="shared" si="14"/>
        <v>20833.333333333332</v>
      </c>
      <c r="V43" s="17">
        <f t="shared" si="14"/>
        <v>20833.333333333332</v>
      </c>
      <c r="W43" s="17">
        <f t="shared" si="14"/>
        <v>20833.333333333332</v>
      </c>
      <c r="X43" s="17">
        <f t="shared" si="14"/>
        <v>20833.333333333332</v>
      </c>
      <c r="Y43" s="17"/>
      <c r="Z43" s="17"/>
      <c r="AA43" s="17"/>
      <c r="AB43" s="17"/>
      <c r="AC43" s="17"/>
      <c r="AD43" s="17"/>
      <c r="AE43" s="17">
        <f t="shared" si="17"/>
        <v>83333.333333333328</v>
      </c>
    </row>
    <row r="44" spans="1:31" x14ac:dyDescent="0.3">
      <c r="A44" t="s">
        <v>68</v>
      </c>
      <c r="B44" t="s">
        <v>4</v>
      </c>
      <c r="C44" t="s">
        <v>5</v>
      </c>
      <c r="D44" t="s">
        <v>20</v>
      </c>
      <c r="E44" t="s">
        <v>17</v>
      </c>
      <c r="F44" s="29"/>
      <c r="G44" s="10"/>
      <c r="H44" s="11"/>
      <c r="I44" s="12">
        <v>250000</v>
      </c>
      <c r="J44" s="14"/>
      <c r="K44" s="10">
        <f t="shared" si="5"/>
        <v>250000</v>
      </c>
      <c r="L44" s="13"/>
      <c r="M44" s="13"/>
      <c r="N44" s="10"/>
      <c r="O44" s="10"/>
      <c r="P44" s="10"/>
      <c r="Q44" s="10"/>
      <c r="R44" s="10"/>
      <c r="S44" s="10"/>
      <c r="T44" s="10"/>
      <c r="U44" s="10">
        <f t="shared" si="14"/>
        <v>20833.333333333332</v>
      </c>
      <c r="V44" s="10">
        <f t="shared" si="14"/>
        <v>20833.333333333332</v>
      </c>
      <c r="W44" s="10">
        <f t="shared" si="14"/>
        <v>20833.333333333332</v>
      </c>
      <c r="X44" s="10">
        <f t="shared" si="14"/>
        <v>20833.333333333332</v>
      </c>
      <c r="Y44" s="10">
        <f t="shared" si="15"/>
        <v>20833.333333333332</v>
      </c>
      <c r="Z44" s="10">
        <f t="shared" si="15"/>
        <v>20833.333333333332</v>
      </c>
      <c r="AA44" s="10">
        <f t="shared" si="15"/>
        <v>20833.333333333332</v>
      </c>
      <c r="AB44" s="10"/>
      <c r="AC44" s="10"/>
      <c r="AD44" s="10"/>
      <c r="AE44" s="10">
        <f t="shared" si="17"/>
        <v>145833.33333333331</v>
      </c>
    </row>
    <row r="45" spans="1:31" x14ac:dyDescent="0.3">
      <c r="A45" t="s">
        <v>69</v>
      </c>
      <c r="B45" t="s">
        <v>4</v>
      </c>
      <c r="C45" t="s">
        <v>5</v>
      </c>
      <c r="D45" t="s">
        <v>20</v>
      </c>
      <c r="E45" t="s">
        <v>17</v>
      </c>
      <c r="F45" s="29"/>
      <c r="G45" s="10"/>
      <c r="H45" s="10"/>
      <c r="I45" s="12">
        <v>250000</v>
      </c>
      <c r="J45" s="13"/>
      <c r="K45" s="10">
        <f t="shared" si="5"/>
        <v>250000</v>
      </c>
      <c r="L45" s="13"/>
      <c r="M45" s="13"/>
      <c r="N45" s="10"/>
      <c r="O45" s="10"/>
      <c r="P45" s="10"/>
      <c r="Q45" s="10"/>
      <c r="R45" s="10"/>
      <c r="S45" s="10"/>
      <c r="T45" s="10"/>
      <c r="U45" s="10">
        <f t="shared" si="14"/>
        <v>20833.333333333332</v>
      </c>
      <c r="V45" s="10">
        <f t="shared" si="14"/>
        <v>20833.333333333332</v>
      </c>
      <c r="W45" s="10">
        <f t="shared" si="14"/>
        <v>20833.333333333332</v>
      </c>
      <c r="X45" s="10">
        <f t="shared" si="14"/>
        <v>20833.333333333332</v>
      </c>
      <c r="Y45" s="10">
        <f t="shared" si="15"/>
        <v>20833.333333333332</v>
      </c>
      <c r="Z45" s="10">
        <f t="shared" si="15"/>
        <v>20833.333333333332</v>
      </c>
      <c r="AA45" s="10">
        <f t="shared" si="15"/>
        <v>20833.333333333332</v>
      </c>
      <c r="AB45" s="10"/>
      <c r="AC45" s="10"/>
      <c r="AD45" s="10"/>
      <c r="AE45" s="10">
        <f t="shared" si="17"/>
        <v>145833.33333333331</v>
      </c>
    </row>
    <row r="46" spans="1:31" s="15" customFormat="1" x14ac:dyDescent="0.3">
      <c r="A46" t="s">
        <v>70</v>
      </c>
      <c r="B46" s="15" t="s">
        <v>4</v>
      </c>
      <c r="C46" t="s">
        <v>5</v>
      </c>
      <c r="D46" s="15" t="s">
        <v>20</v>
      </c>
      <c r="E46" s="15" t="s">
        <v>17</v>
      </c>
      <c r="F46" s="30"/>
      <c r="G46" s="17"/>
      <c r="H46" s="17"/>
      <c r="I46" s="19">
        <v>250000</v>
      </c>
      <c r="J46" s="21"/>
      <c r="K46" s="17">
        <f t="shared" si="5"/>
        <v>250000</v>
      </c>
      <c r="L46" s="21"/>
      <c r="M46" s="21"/>
      <c r="N46" s="17"/>
      <c r="O46" s="17"/>
      <c r="P46" s="17"/>
      <c r="Q46" s="17"/>
      <c r="R46" s="17"/>
      <c r="S46" s="17"/>
      <c r="T46" s="17"/>
      <c r="U46" s="17">
        <f t="shared" si="14"/>
        <v>20833.333333333332</v>
      </c>
      <c r="V46" s="17">
        <f t="shared" si="14"/>
        <v>20833.333333333332</v>
      </c>
      <c r="W46" s="17">
        <f t="shared" si="14"/>
        <v>20833.333333333332</v>
      </c>
      <c r="X46" s="17">
        <f t="shared" si="14"/>
        <v>20833.333333333332</v>
      </c>
      <c r="Y46" s="17">
        <f t="shared" si="15"/>
        <v>20833.333333333332</v>
      </c>
      <c r="Z46" s="17"/>
      <c r="AA46" s="17"/>
      <c r="AB46" s="17"/>
      <c r="AC46" s="17"/>
      <c r="AD46" s="17"/>
      <c r="AE46" s="17">
        <f t="shared" ref="AE46:AE52" si="18">SUM(P46:AA46)</f>
        <v>104166.66666666666</v>
      </c>
    </row>
    <row r="47" spans="1:31" x14ac:dyDescent="0.3">
      <c r="A47" t="s">
        <v>71</v>
      </c>
      <c r="B47" t="s">
        <v>4</v>
      </c>
      <c r="C47" t="s">
        <v>72</v>
      </c>
      <c r="D47" t="s">
        <v>73</v>
      </c>
      <c r="E47" t="s">
        <v>17</v>
      </c>
      <c r="F47" s="29"/>
      <c r="G47" s="10"/>
      <c r="H47" s="11"/>
      <c r="I47" s="12">
        <v>245616</v>
      </c>
      <c r="J47" s="14"/>
      <c r="K47" s="10">
        <f>I47*(1+J47)</f>
        <v>245616</v>
      </c>
      <c r="L47" s="13"/>
      <c r="M47" s="13"/>
      <c r="N47" s="10"/>
      <c r="O47" s="10"/>
      <c r="P47" s="10"/>
      <c r="Q47" s="10"/>
      <c r="R47" s="10"/>
      <c r="S47" s="10"/>
      <c r="T47" s="10"/>
      <c r="U47" s="10"/>
      <c r="V47" s="10">
        <f t="shared" si="14"/>
        <v>20468</v>
      </c>
      <c r="W47" s="10">
        <f>($I47+($I47*$L47)+($I47*$M47)+$N47+$O47)/12</f>
        <v>20468</v>
      </c>
      <c r="X47" s="10">
        <f>($I47+($I47*$L47)+($I47*$M47)+$N47+$O47)/12</f>
        <v>20468</v>
      </c>
      <c r="Y47" s="10">
        <f t="shared" si="15"/>
        <v>20468</v>
      </c>
      <c r="Z47" s="10">
        <f t="shared" si="15"/>
        <v>20468</v>
      </c>
      <c r="AA47" s="10">
        <f t="shared" si="15"/>
        <v>20468</v>
      </c>
      <c r="AB47" s="10"/>
      <c r="AC47" s="10"/>
      <c r="AD47" s="10"/>
      <c r="AE47" s="10">
        <f t="shared" si="18"/>
        <v>122808</v>
      </c>
    </row>
    <row r="48" spans="1:31" s="15" customFormat="1" x14ac:dyDescent="0.3">
      <c r="A48" t="s">
        <v>74</v>
      </c>
      <c r="B48" s="15" t="s">
        <v>4</v>
      </c>
      <c r="C48" t="s">
        <v>72</v>
      </c>
      <c r="D48" s="15" t="s">
        <v>75</v>
      </c>
      <c r="E48" s="15" t="s">
        <v>17</v>
      </c>
      <c r="F48" s="30">
        <v>43066</v>
      </c>
      <c r="G48" s="17"/>
      <c r="H48" s="17"/>
      <c r="I48" s="19">
        <v>245000</v>
      </c>
      <c r="J48" s="21"/>
      <c r="K48" s="17">
        <f t="shared" ref="K48:K49" si="19">I48*(1+J48)</f>
        <v>245000</v>
      </c>
      <c r="L48" s="21"/>
      <c r="M48" s="21"/>
      <c r="N48" s="17"/>
      <c r="O48" s="17"/>
      <c r="P48" s="17"/>
      <c r="Q48" s="17"/>
      <c r="R48" s="17"/>
      <c r="S48" s="17"/>
      <c r="T48" s="17"/>
      <c r="U48" s="17"/>
      <c r="V48" s="17"/>
      <c r="W48" s="17">
        <f>(($I48+($I48*$L48)+($I48*$M48)+$N48+$O48)/12)/2</f>
        <v>10208.333333333334</v>
      </c>
      <c r="X48" s="17">
        <f>($I48+($I48*$L48)+($I48*$M48)+$N48+$O48)/12</f>
        <v>20416.666666666668</v>
      </c>
      <c r="Y48" s="17">
        <f t="shared" si="15"/>
        <v>20416.666666666668</v>
      </c>
      <c r="Z48" s="17">
        <f t="shared" si="15"/>
        <v>20416.666666666668</v>
      </c>
      <c r="AA48" s="17"/>
      <c r="AB48" s="17"/>
      <c r="AC48" s="17"/>
      <c r="AD48" s="17"/>
      <c r="AE48" s="17">
        <f>SUM(P48:AA48)</f>
        <v>71458.333333333343</v>
      </c>
    </row>
    <row r="49" spans="1:33" s="31" customFormat="1" x14ac:dyDescent="0.3">
      <c r="A49" t="s">
        <v>76</v>
      </c>
      <c r="B49" s="31" t="s">
        <v>4</v>
      </c>
      <c r="C49" t="s">
        <v>72</v>
      </c>
      <c r="D49" s="31" t="s">
        <v>77</v>
      </c>
      <c r="E49" s="31" t="s">
        <v>17</v>
      </c>
      <c r="F49" s="32"/>
      <c r="G49" s="33"/>
      <c r="H49" s="33"/>
      <c r="I49" s="34">
        <v>650000</v>
      </c>
      <c r="J49" s="35"/>
      <c r="K49" s="33">
        <f t="shared" si="19"/>
        <v>650000</v>
      </c>
      <c r="L49" s="35"/>
      <c r="M49" s="35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>
        <f t="shared" si="18"/>
        <v>0</v>
      </c>
    </row>
    <row r="50" spans="1:33" s="31" customFormat="1" x14ac:dyDescent="0.3">
      <c r="A50" t="s">
        <v>78</v>
      </c>
      <c r="B50" s="31" t="s">
        <v>4</v>
      </c>
      <c r="C50" t="s">
        <v>72</v>
      </c>
      <c r="D50" s="31" t="s">
        <v>77</v>
      </c>
      <c r="E50" s="31" t="s">
        <v>17</v>
      </c>
      <c r="F50" s="32"/>
      <c r="G50" s="33"/>
      <c r="H50" s="33"/>
      <c r="I50" s="34">
        <v>500000</v>
      </c>
      <c r="J50" s="35"/>
      <c r="K50" s="33">
        <f t="shared" si="5"/>
        <v>500000</v>
      </c>
      <c r="L50" s="35"/>
      <c r="M50" s="35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>
        <f t="shared" si="18"/>
        <v>0</v>
      </c>
    </row>
    <row r="51" spans="1:33" s="31" customFormat="1" x14ac:dyDescent="0.3">
      <c r="A51" t="s">
        <v>79</v>
      </c>
      <c r="B51" s="31" t="s">
        <v>4</v>
      </c>
      <c r="C51" t="s">
        <v>72</v>
      </c>
      <c r="D51" s="31" t="s">
        <v>77</v>
      </c>
      <c r="E51" s="31" t="s">
        <v>17</v>
      </c>
      <c r="F51" s="32"/>
      <c r="G51" s="33"/>
      <c r="H51" s="33"/>
      <c r="I51" s="34">
        <v>800000</v>
      </c>
      <c r="J51" s="35"/>
      <c r="K51" s="33">
        <f t="shared" si="5"/>
        <v>800000</v>
      </c>
      <c r="L51" s="35"/>
      <c r="M51" s="35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>
        <f t="shared" si="18"/>
        <v>0</v>
      </c>
    </row>
    <row r="52" spans="1:33" s="31" customFormat="1" x14ac:dyDescent="0.3">
      <c r="A52" t="s">
        <v>80</v>
      </c>
      <c r="B52" s="31" t="s">
        <v>4</v>
      </c>
      <c r="C52" t="s">
        <v>72</v>
      </c>
      <c r="D52" s="31" t="s">
        <v>77</v>
      </c>
      <c r="E52" s="31" t="s">
        <v>7</v>
      </c>
      <c r="F52" s="32"/>
      <c r="G52" s="33"/>
      <c r="H52" s="33"/>
      <c r="I52" s="34">
        <f>G52+(G52*H52)</f>
        <v>0</v>
      </c>
      <c r="J52" s="35"/>
      <c r="K52" s="33">
        <f t="shared" si="5"/>
        <v>0</v>
      </c>
      <c r="L52" s="35"/>
      <c r="M52" s="35"/>
      <c r="N52" s="33"/>
      <c r="O52" s="33"/>
      <c r="P52" s="33"/>
      <c r="Q52" s="33"/>
      <c r="R52" s="33"/>
      <c r="S52" s="33"/>
      <c r="T52" s="33">
        <f>($I52+($I52*$L52)+($I52*$M52)+$N52+$O52)/12</f>
        <v>0</v>
      </c>
      <c r="U52" s="33">
        <f>($I52+($I52*$L52)+($I52*$M52)+$N52+$O52)/12</f>
        <v>0</v>
      </c>
      <c r="V52" s="33">
        <f>($I52+($I52*$L52)+($I52*$M52)+$N52+$O52)/12</f>
        <v>0</v>
      </c>
      <c r="W52" s="33">
        <f>($I52+($I52*$L52)+($I52*$M52)+$N52+$O52)/12</f>
        <v>0</v>
      </c>
      <c r="X52" s="33">
        <f>($I52+($I52*$L52)+($I52*$M52)+$N52+$O52)/12</f>
        <v>0</v>
      </c>
      <c r="Y52" s="33">
        <f>($K52+($K52*$L52)+($K52*$M52)+$N52+$O52)/12</f>
        <v>0</v>
      </c>
      <c r="Z52" s="33"/>
      <c r="AA52" s="33"/>
      <c r="AB52" s="33"/>
      <c r="AC52" s="33"/>
      <c r="AD52" s="33"/>
      <c r="AE52" s="33">
        <f t="shared" si="18"/>
        <v>0</v>
      </c>
    </row>
    <row r="53" spans="1:33" x14ac:dyDescent="0.3">
      <c r="A53" t="s">
        <v>81</v>
      </c>
      <c r="B53" t="s">
        <v>4</v>
      </c>
      <c r="C53" t="s">
        <v>82</v>
      </c>
      <c r="D53" t="s">
        <v>83</v>
      </c>
      <c r="E53" t="s">
        <v>17</v>
      </c>
      <c r="F53" s="29"/>
      <c r="G53" s="10">
        <v>1664400</v>
      </c>
      <c r="H53" s="10"/>
      <c r="I53" s="10">
        <f>G53+H53</f>
        <v>1664400</v>
      </c>
      <c r="J53" s="13"/>
      <c r="K53" s="10">
        <f t="shared" si="5"/>
        <v>1664400</v>
      </c>
      <c r="L53" s="13"/>
      <c r="M53" s="13"/>
      <c r="N53" s="10"/>
      <c r="O53" s="10">
        <f>220267+73422</f>
        <v>293689</v>
      </c>
      <c r="P53" s="10">
        <f>($G53+($G53*$L53)+($G53*$M53)+$N53)/12</f>
        <v>138700</v>
      </c>
      <c r="Q53" s="10">
        <f>($G53+($G53*$L53)+($G53*$M53)+$N53)/12</f>
        <v>138700</v>
      </c>
      <c r="R53" s="10">
        <f t="shared" ref="R53:Z57" si="20">($G53+($G53*$L53)+($G53*$M53)+$N53)/12</f>
        <v>138700</v>
      </c>
      <c r="S53" s="10">
        <f t="shared" si="20"/>
        <v>138700</v>
      </c>
      <c r="T53" s="10">
        <f>($G53+($G53*$L53)+($G53*$M53)+$N53)/12</f>
        <v>138700</v>
      </c>
      <c r="U53" s="12">
        <f>($G53+($G53*$L53)+($G53*$M53)+$N53)/12</f>
        <v>138700</v>
      </c>
      <c r="V53" s="10">
        <f>($G53+($G53*$L53)+($G53*$M53)+$N53)/12</f>
        <v>138700</v>
      </c>
      <c r="W53" s="10">
        <f t="shared" si="20"/>
        <v>138700</v>
      </c>
      <c r="X53" s="10">
        <f t="shared" si="20"/>
        <v>138700</v>
      </c>
      <c r="Y53" s="10">
        <f>($G53+($G53*$L53)+($G53*$M53)+$N53)/12</f>
        <v>138700</v>
      </c>
      <c r="Z53" s="10">
        <f t="shared" si="20"/>
        <v>138700</v>
      </c>
      <c r="AA53" s="12">
        <f>($G53+($G53*$L53)+($G53*$M53)+$N53)/12+(O53*95%)</f>
        <v>417704.55</v>
      </c>
      <c r="AB53" s="10"/>
      <c r="AC53" s="10"/>
      <c r="AD53" s="10"/>
      <c r="AE53" s="10">
        <f t="shared" si="16"/>
        <v>1943404.55</v>
      </c>
    </row>
    <row r="54" spans="1:33" x14ac:dyDescent="0.3">
      <c r="A54" t="s">
        <v>84</v>
      </c>
      <c r="B54" t="s">
        <v>4</v>
      </c>
      <c r="C54" t="s">
        <v>82</v>
      </c>
      <c r="D54" t="s">
        <v>83</v>
      </c>
      <c r="E54" t="s">
        <v>17</v>
      </c>
      <c r="F54" s="29"/>
      <c r="G54" s="10">
        <v>1238700</v>
      </c>
      <c r="H54" s="10"/>
      <c r="I54" s="10">
        <f t="shared" ref="I54:I57" si="21">G54+H54</f>
        <v>1238700</v>
      </c>
      <c r="J54" s="13"/>
      <c r="K54" s="10">
        <f t="shared" si="5"/>
        <v>1238700</v>
      </c>
      <c r="L54" s="36"/>
      <c r="M54" s="36"/>
      <c r="N54" s="10"/>
      <c r="O54" s="10">
        <f>163940+54647</f>
        <v>218587</v>
      </c>
      <c r="P54" s="10">
        <f t="shared" ref="P54:Q56" si="22">($G54+($G54*$L54)+($G54*$M54)+$N54)/12</f>
        <v>103225</v>
      </c>
      <c r="Q54" s="10">
        <f t="shared" si="22"/>
        <v>103225</v>
      </c>
      <c r="R54" s="10">
        <f t="shared" si="20"/>
        <v>103225</v>
      </c>
      <c r="S54" s="10">
        <f t="shared" si="20"/>
        <v>103225</v>
      </c>
      <c r="T54" s="10">
        <f t="shared" si="20"/>
        <v>103225</v>
      </c>
      <c r="U54" s="12">
        <f t="shared" si="20"/>
        <v>103225</v>
      </c>
      <c r="V54" s="10">
        <f t="shared" si="20"/>
        <v>103225</v>
      </c>
      <c r="W54" s="10">
        <f t="shared" si="20"/>
        <v>103225</v>
      </c>
      <c r="X54" s="10">
        <f t="shared" si="20"/>
        <v>103225</v>
      </c>
      <c r="Y54" s="10">
        <f t="shared" si="20"/>
        <v>103225</v>
      </c>
      <c r="Z54" s="10">
        <f t="shared" si="20"/>
        <v>103225</v>
      </c>
      <c r="AA54" s="12">
        <f t="shared" ref="AA54:AA57" si="23">($G54+($G54*$L54)+($G54*$M54)+$N54)/12+(O54*95%)</f>
        <v>310882.65000000002</v>
      </c>
      <c r="AB54" s="10"/>
      <c r="AC54" s="10"/>
      <c r="AD54" s="10"/>
      <c r="AE54" s="10">
        <f t="shared" si="16"/>
        <v>1446357.65</v>
      </c>
    </row>
    <row r="55" spans="1:33" x14ac:dyDescent="0.3">
      <c r="A55" t="s">
        <v>85</v>
      </c>
      <c r="B55" t="s">
        <v>4</v>
      </c>
      <c r="C55" t="s">
        <v>82</v>
      </c>
      <c r="D55" t="s">
        <v>83</v>
      </c>
      <c r="E55" t="s">
        <v>17</v>
      </c>
      <c r="F55" s="29"/>
      <c r="G55" s="10">
        <v>1696800</v>
      </c>
      <c r="H55" s="10"/>
      <c r="I55" s="10">
        <f t="shared" si="21"/>
        <v>1696800</v>
      </c>
      <c r="J55" s="13"/>
      <c r="K55" s="10">
        <f t="shared" si="5"/>
        <v>1696800</v>
      </c>
      <c r="L55" s="13"/>
      <c r="M55" s="13"/>
      <c r="N55" s="10"/>
      <c r="O55" s="10">
        <v>299423</v>
      </c>
      <c r="P55" s="10">
        <f>($G55+($G55*$L55)+($G55*$M55)+$N55)/12</f>
        <v>141400</v>
      </c>
      <c r="Q55" s="10">
        <f t="shared" si="22"/>
        <v>141400</v>
      </c>
      <c r="R55" s="10">
        <f t="shared" si="20"/>
        <v>141400</v>
      </c>
      <c r="S55" s="10">
        <f t="shared" si="20"/>
        <v>141400</v>
      </c>
      <c r="T55" s="10">
        <f t="shared" si="20"/>
        <v>141400</v>
      </c>
      <c r="U55" s="12">
        <f t="shared" si="20"/>
        <v>141400</v>
      </c>
      <c r="V55" s="10">
        <f t="shared" si="20"/>
        <v>141400</v>
      </c>
      <c r="W55" s="10">
        <f t="shared" si="20"/>
        <v>141400</v>
      </c>
      <c r="X55" s="10">
        <f t="shared" si="20"/>
        <v>141400</v>
      </c>
      <c r="Y55" s="10">
        <f t="shared" si="20"/>
        <v>141400</v>
      </c>
      <c r="Z55" s="10">
        <f t="shared" si="20"/>
        <v>141400</v>
      </c>
      <c r="AA55" s="12">
        <f t="shared" si="23"/>
        <v>425851.85</v>
      </c>
      <c r="AB55" s="10"/>
      <c r="AC55" s="10"/>
      <c r="AD55" s="10"/>
      <c r="AE55" s="10">
        <f t="shared" si="16"/>
        <v>1981251.85</v>
      </c>
    </row>
    <row r="56" spans="1:33" x14ac:dyDescent="0.3">
      <c r="A56" t="s">
        <v>86</v>
      </c>
      <c r="B56" t="s">
        <v>4</v>
      </c>
      <c r="C56" t="s">
        <v>82</v>
      </c>
      <c r="D56" t="s">
        <v>83</v>
      </c>
      <c r="E56" t="s">
        <v>17</v>
      </c>
      <c r="F56" s="29"/>
      <c r="G56" s="10">
        <v>1199400</v>
      </c>
      <c r="H56" s="10"/>
      <c r="I56" s="10">
        <f t="shared" si="21"/>
        <v>1199400</v>
      </c>
      <c r="J56" s="13"/>
      <c r="K56" s="10">
        <f t="shared" si="5"/>
        <v>1199400</v>
      </c>
      <c r="L56" s="36"/>
      <c r="M56" s="36"/>
      <c r="N56" s="10">
        <v>369120</v>
      </c>
      <c r="O56" s="10">
        <v>276779</v>
      </c>
      <c r="P56" s="10">
        <f>($G56+($G56*$L56)+($G56*$M56)+$N56)/12</f>
        <v>130710</v>
      </c>
      <c r="Q56" s="10">
        <f t="shared" si="22"/>
        <v>130710</v>
      </c>
      <c r="R56" s="10">
        <f t="shared" si="20"/>
        <v>130710</v>
      </c>
      <c r="S56" s="10">
        <f t="shared" si="20"/>
        <v>130710</v>
      </c>
      <c r="T56" s="10">
        <f t="shared" si="20"/>
        <v>130710</v>
      </c>
      <c r="U56" s="12">
        <f t="shared" si="20"/>
        <v>130710</v>
      </c>
      <c r="V56" s="10">
        <f t="shared" si="20"/>
        <v>130710</v>
      </c>
      <c r="W56" s="10">
        <f t="shared" si="20"/>
        <v>130710</v>
      </c>
      <c r="X56" s="10">
        <f t="shared" si="20"/>
        <v>130710</v>
      </c>
      <c r="Y56" s="10">
        <f t="shared" si="20"/>
        <v>130710</v>
      </c>
      <c r="Z56" s="10">
        <f t="shared" si="20"/>
        <v>130710</v>
      </c>
      <c r="AA56" s="12">
        <f t="shared" si="23"/>
        <v>393650.05</v>
      </c>
      <c r="AB56" s="10"/>
      <c r="AC56" s="10"/>
      <c r="AD56" s="10"/>
      <c r="AE56" s="10">
        <f t="shared" si="16"/>
        <v>1831460.05</v>
      </c>
      <c r="AF56" s="37"/>
      <c r="AG56" s="37"/>
    </row>
    <row r="57" spans="1:33" x14ac:dyDescent="0.3">
      <c r="A57" t="s">
        <v>87</v>
      </c>
      <c r="B57" t="s">
        <v>4</v>
      </c>
      <c r="C57" t="s">
        <v>82</v>
      </c>
      <c r="D57" t="s">
        <v>83</v>
      </c>
      <c r="E57" t="s">
        <v>17</v>
      </c>
      <c r="F57" s="29"/>
      <c r="G57" s="10">
        <v>3800000</v>
      </c>
      <c r="H57" s="10"/>
      <c r="I57" s="10">
        <f t="shared" si="21"/>
        <v>3800000</v>
      </c>
      <c r="J57" s="13"/>
      <c r="K57" s="10">
        <f t="shared" si="5"/>
        <v>3800000</v>
      </c>
      <c r="L57" s="13"/>
      <c r="M57" s="13"/>
      <c r="N57" s="10"/>
      <c r="O57" s="10">
        <v>200000</v>
      </c>
      <c r="P57" s="10"/>
      <c r="Q57" s="10"/>
      <c r="R57" s="10"/>
      <c r="S57" s="10">
        <f>($G57+($G57*$L57)+($G57*$M57)+$N57)/12+100000</f>
        <v>416666.66666666669</v>
      </c>
      <c r="T57" s="10">
        <f t="shared" si="20"/>
        <v>316666.66666666669</v>
      </c>
      <c r="U57" s="12">
        <f>($G57+($G57*$L57)+($G57*$M57)+$N57)/12</f>
        <v>316666.66666666669</v>
      </c>
      <c r="V57" s="10">
        <f t="shared" si="20"/>
        <v>316666.66666666669</v>
      </c>
      <c r="W57" s="10">
        <f t="shared" si="20"/>
        <v>316666.66666666669</v>
      </c>
      <c r="X57" s="10">
        <f t="shared" si="20"/>
        <v>316666.66666666669</v>
      </c>
      <c r="Y57" s="10">
        <f t="shared" si="20"/>
        <v>316666.66666666669</v>
      </c>
      <c r="Z57" s="10">
        <f t="shared" si="20"/>
        <v>316666.66666666669</v>
      </c>
      <c r="AA57" s="12">
        <f t="shared" si="23"/>
        <v>506666.66666666669</v>
      </c>
      <c r="AB57" s="10"/>
      <c r="AC57" s="10"/>
      <c r="AD57" s="10"/>
      <c r="AE57" s="10">
        <f t="shared" si="16"/>
        <v>3140000</v>
      </c>
      <c r="AG57" s="37"/>
    </row>
  </sheetData>
  <dataValidations count="1">
    <dataValidation type="list" allowBlank="1" showInputMessage="1" showErrorMessage="1" sqref="C1:C57" xr:uid="{34E5832C-0D7A-44DC-9CF8-70B8D0E2516E}">
      <formula1>"Sales&amp; Marketing,Delivery,HR,R&amp;D,Operations,Finance,Management"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 REDDY MEKA</dc:creator>
  <cp:lastModifiedBy>DHEERAJ REDDY MEKA</cp:lastModifiedBy>
  <dcterms:created xsi:type="dcterms:W3CDTF">2023-03-28T15:00:22Z</dcterms:created>
  <dcterms:modified xsi:type="dcterms:W3CDTF">2023-03-28T15:06:29Z</dcterms:modified>
</cp:coreProperties>
</file>